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.土木教学部教学管理\2--教学文件\2-10供热通风与空调工程技术专业人才培养方案\"/>
    </mc:Choice>
  </mc:AlternateContent>
  <bookViews>
    <workbookView xWindow="0" yWindow="0" windowWidth="19815" windowHeight="7860" tabRatio="855" activeTab="1"/>
  </bookViews>
  <sheets>
    <sheet name="备份" sheetId="15" r:id="rId1"/>
    <sheet name="教学进程表2020 (2)" sheetId="16" r:id="rId2"/>
  </sheets>
  <calcPr calcId="162913"/>
</workbook>
</file>

<file path=xl/calcChain.xml><?xml version="1.0" encoding="utf-8"?>
<calcChain xmlns="http://schemas.openxmlformats.org/spreadsheetml/2006/main">
  <c r="H64" i="16" l="1"/>
  <c r="I64" i="16" s="1"/>
  <c r="J64" i="16" s="1"/>
  <c r="I63" i="16"/>
  <c r="H63" i="16"/>
  <c r="H62" i="16"/>
  <c r="H61" i="16"/>
  <c r="J60" i="16"/>
  <c r="I60" i="16"/>
  <c r="H60" i="16"/>
  <c r="J63" i="16" l="1"/>
  <c r="I62" i="16"/>
  <c r="J62" i="16" s="1"/>
  <c r="I61" i="16"/>
  <c r="J61" i="16" s="1"/>
  <c r="H5" i="16" l="1"/>
  <c r="R80" i="16" l="1"/>
  <c r="Q80" i="16"/>
  <c r="P80" i="16"/>
  <c r="O80" i="16"/>
  <c r="N80" i="16"/>
  <c r="M80" i="16"/>
  <c r="L80" i="16"/>
  <c r="K80" i="16"/>
  <c r="H79" i="16"/>
  <c r="J79" i="16" s="1"/>
  <c r="H78" i="16"/>
  <c r="J78" i="16" s="1"/>
  <c r="H76" i="16"/>
  <c r="J76" i="16" s="1"/>
  <c r="H75" i="16"/>
  <c r="J75" i="16" s="1"/>
  <c r="H74" i="16"/>
  <c r="J74" i="16" s="1"/>
  <c r="H73" i="16"/>
  <c r="J73" i="16" s="1"/>
  <c r="H72" i="16"/>
  <c r="J72" i="16" s="1"/>
  <c r="H69" i="16"/>
  <c r="J69" i="16" s="1"/>
  <c r="H56" i="16"/>
  <c r="H55" i="16"/>
  <c r="F55" i="16" s="1"/>
  <c r="H54" i="16"/>
  <c r="H53" i="16"/>
  <c r="H52" i="16"/>
  <c r="I51" i="16"/>
  <c r="F51" i="16"/>
  <c r="H50" i="16"/>
  <c r="F50" i="16" s="1"/>
  <c r="H49" i="16"/>
  <c r="F49" i="16" s="1"/>
  <c r="H48" i="16"/>
  <c r="I48" i="16" s="1"/>
  <c r="H47" i="16"/>
  <c r="H46" i="16"/>
  <c r="H43" i="16"/>
  <c r="H42" i="16"/>
  <c r="H41" i="16"/>
  <c r="H40" i="16"/>
  <c r="H39" i="16"/>
  <c r="I39" i="16" s="1"/>
  <c r="H38" i="16"/>
  <c r="H37" i="16"/>
  <c r="H36" i="16"/>
  <c r="H35" i="16"/>
  <c r="J35" i="16" s="1"/>
  <c r="H34" i="16"/>
  <c r="H33" i="16"/>
  <c r="H32" i="16"/>
  <c r="H31" i="16"/>
  <c r="H30" i="16"/>
  <c r="H29" i="16"/>
  <c r="F29" i="16" s="1"/>
  <c r="H28" i="16"/>
  <c r="F28" i="16" s="1"/>
  <c r="J26" i="16"/>
  <c r="I26" i="16" s="1"/>
  <c r="F26" i="16"/>
  <c r="H25" i="16"/>
  <c r="H24" i="16"/>
  <c r="I24" i="16" s="1"/>
  <c r="H23" i="16"/>
  <c r="I23" i="16" s="1"/>
  <c r="F23" i="16"/>
  <c r="H22" i="16"/>
  <c r="J22" i="16" s="1"/>
  <c r="F22" i="16"/>
  <c r="H21" i="16"/>
  <c r="F21" i="16" s="1"/>
  <c r="H20" i="16"/>
  <c r="I19" i="16"/>
  <c r="F19" i="16"/>
  <c r="H18" i="16"/>
  <c r="I18" i="16" s="1"/>
  <c r="H17" i="16"/>
  <c r="H16" i="16"/>
  <c r="H15" i="16"/>
  <c r="H14" i="16"/>
  <c r="H13" i="16"/>
  <c r="J13" i="16" s="1"/>
  <c r="H12" i="16"/>
  <c r="I12" i="16" s="1"/>
  <c r="H11" i="16"/>
  <c r="I11" i="16" s="1"/>
  <c r="H10" i="16"/>
  <c r="I10" i="16" s="1"/>
  <c r="H9" i="16"/>
  <c r="H8" i="16"/>
  <c r="F8" i="16" s="1"/>
  <c r="H7" i="16"/>
  <c r="R79" i="15"/>
  <c r="Q79" i="15"/>
  <c r="P79" i="15"/>
  <c r="O79" i="15"/>
  <c r="N79" i="15"/>
  <c r="M79" i="15"/>
  <c r="L79" i="15"/>
  <c r="K79" i="15"/>
  <c r="H78" i="15"/>
  <c r="J78" i="15" s="1"/>
  <c r="H77" i="15"/>
  <c r="J77" i="15" s="1"/>
  <c r="H76" i="15"/>
  <c r="J76" i="15" s="1"/>
  <c r="H75" i="15"/>
  <c r="J75" i="15" s="1"/>
  <c r="H74" i="15"/>
  <c r="J74" i="15" s="1"/>
  <c r="H73" i="15"/>
  <c r="J73" i="15" s="1"/>
  <c r="H72" i="15"/>
  <c r="J72" i="15" s="1"/>
  <c r="H71" i="15"/>
  <c r="J71" i="15" s="1"/>
  <c r="H70" i="15"/>
  <c r="J70" i="15" s="1"/>
  <c r="H69" i="15"/>
  <c r="J69" i="15" s="1"/>
  <c r="H68" i="15"/>
  <c r="J68" i="15" s="1"/>
  <c r="H67" i="15"/>
  <c r="J67" i="15" s="1"/>
  <c r="H66" i="15"/>
  <c r="J66" i="15" s="1"/>
  <c r="H65" i="15"/>
  <c r="J65" i="15" s="1"/>
  <c r="H62" i="15"/>
  <c r="J62" i="15" s="1"/>
  <c r="H61" i="15"/>
  <c r="I61" i="15" s="1"/>
  <c r="J60" i="15"/>
  <c r="I59" i="15"/>
  <c r="J57" i="15"/>
  <c r="F57" i="15"/>
  <c r="H56" i="15"/>
  <c r="I56" i="15" s="1"/>
  <c r="H55" i="15"/>
  <c r="I55" i="15" s="1"/>
  <c r="H54" i="15"/>
  <c r="I54" i="15" s="1"/>
  <c r="J53" i="15"/>
  <c r="H53" i="15"/>
  <c r="F53" i="15"/>
  <c r="H52" i="15"/>
  <c r="J52" i="15" s="1"/>
  <c r="H51" i="15"/>
  <c r="I51" i="15" s="1"/>
  <c r="H50" i="15"/>
  <c r="I50" i="15" s="1"/>
  <c r="H49" i="15"/>
  <c r="I49" i="15" s="1"/>
  <c r="H48" i="15"/>
  <c r="I48" i="15" s="1"/>
  <c r="H47" i="15"/>
  <c r="I47" i="15" s="1"/>
  <c r="H46" i="15"/>
  <c r="I46" i="15" s="1"/>
  <c r="I45" i="15"/>
  <c r="H45" i="15"/>
  <c r="J45" i="15" s="1"/>
  <c r="F45" i="15"/>
  <c r="I44" i="15"/>
  <c r="H44" i="15"/>
  <c r="J44" i="15" s="1"/>
  <c r="F44" i="15"/>
  <c r="I43" i="15"/>
  <c r="H43" i="15"/>
  <c r="J43" i="15" s="1"/>
  <c r="F43" i="15"/>
  <c r="I42" i="15"/>
  <c r="H42" i="15"/>
  <c r="J42" i="15" s="1"/>
  <c r="F42" i="15"/>
  <c r="I41" i="15"/>
  <c r="H41" i="15"/>
  <c r="J41" i="15" s="1"/>
  <c r="F41" i="15"/>
  <c r="I40" i="15"/>
  <c r="H40" i="15"/>
  <c r="J40" i="15" s="1"/>
  <c r="F40" i="15"/>
  <c r="I39" i="15"/>
  <c r="H39" i="15"/>
  <c r="J39" i="15" s="1"/>
  <c r="J38" i="15"/>
  <c r="H38" i="15"/>
  <c r="F38" i="15"/>
  <c r="I37" i="15"/>
  <c r="H37" i="15"/>
  <c r="J37" i="15" s="1"/>
  <c r="F37" i="15"/>
  <c r="I36" i="15"/>
  <c r="H36" i="15"/>
  <c r="J36" i="15" s="1"/>
  <c r="F36" i="15"/>
  <c r="H35" i="15"/>
  <c r="J35" i="15" s="1"/>
  <c r="I34" i="15"/>
  <c r="H34" i="15"/>
  <c r="J34" i="15" s="1"/>
  <c r="F34" i="15"/>
  <c r="I33" i="15"/>
  <c r="H33" i="15"/>
  <c r="J33" i="15" s="1"/>
  <c r="F33" i="15"/>
  <c r="I32" i="15"/>
  <c r="H32" i="15"/>
  <c r="J32" i="15" s="1"/>
  <c r="F32" i="15"/>
  <c r="H31" i="15"/>
  <c r="I31" i="15" s="1"/>
  <c r="H30" i="15"/>
  <c r="I30" i="15" s="1"/>
  <c r="H29" i="15"/>
  <c r="I29" i="15" s="1"/>
  <c r="H28" i="15"/>
  <c r="I28" i="15" s="1"/>
  <c r="J26" i="15"/>
  <c r="I26" i="15" s="1"/>
  <c r="F26" i="15"/>
  <c r="H25" i="15"/>
  <c r="J25" i="15" s="1"/>
  <c r="I25" i="15" s="1"/>
  <c r="H24" i="15"/>
  <c r="I24" i="15" s="1"/>
  <c r="I23" i="15"/>
  <c r="H23" i="15"/>
  <c r="F23" i="15"/>
  <c r="H22" i="15"/>
  <c r="J22" i="15" s="1"/>
  <c r="I22" i="15" s="1"/>
  <c r="F22" i="15"/>
  <c r="H21" i="15"/>
  <c r="I21" i="15" s="1"/>
  <c r="I20" i="15"/>
  <c r="H20" i="15"/>
  <c r="F20" i="15"/>
  <c r="I19" i="15"/>
  <c r="F19" i="15"/>
  <c r="H18" i="15"/>
  <c r="I18" i="15" s="1"/>
  <c r="I17" i="15"/>
  <c r="H17" i="15"/>
  <c r="F17" i="15"/>
  <c r="H16" i="15"/>
  <c r="J16" i="15" s="1"/>
  <c r="I16" i="15" s="1"/>
  <c r="F16" i="15"/>
  <c r="H15" i="15"/>
  <c r="J15" i="15" s="1"/>
  <c r="I15" i="15" s="1"/>
  <c r="F15" i="15"/>
  <c r="H14" i="15"/>
  <c r="J14" i="15" s="1"/>
  <c r="I14" i="15" s="1"/>
  <c r="H13" i="15"/>
  <c r="I12" i="15"/>
  <c r="H12" i="15"/>
  <c r="I11" i="15"/>
  <c r="H11" i="15"/>
  <c r="I10" i="15"/>
  <c r="H10" i="15"/>
  <c r="I9" i="15"/>
  <c r="H9" i="15"/>
  <c r="F9" i="15"/>
  <c r="H8" i="15"/>
  <c r="I8" i="15" s="1"/>
  <c r="I7" i="15"/>
  <c r="H7" i="15"/>
  <c r="F7" i="15"/>
  <c r="H6" i="15"/>
  <c r="I6" i="15" s="1"/>
  <c r="I5" i="15"/>
  <c r="H5" i="15"/>
  <c r="H79" i="15" s="1"/>
  <c r="F5" i="15"/>
  <c r="J28" i="16" l="1"/>
  <c r="I30" i="16"/>
  <c r="J30" i="16" s="1"/>
  <c r="I8" i="16"/>
  <c r="I29" i="16"/>
  <c r="J29" i="16" s="1"/>
  <c r="I50" i="16"/>
  <c r="J50" i="16" s="1"/>
  <c r="F18" i="16"/>
  <c r="I21" i="16"/>
  <c r="I31" i="16"/>
  <c r="J48" i="16"/>
  <c r="I49" i="16"/>
  <c r="J49" i="16" s="1"/>
  <c r="J24" i="16"/>
  <c r="F13" i="16"/>
  <c r="F24" i="16"/>
  <c r="J13" i="15"/>
  <c r="J24" i="15"/>
  <c r="J28" i="15"/>
  <c r="J29" i="15"/>
  <c r="J30" i="15"/>
  <c r="J46" i="15"/>
  <c r="J47" i="15"/>
  <c r="J48" i="15"/>
  <c r="J49" i="15"/>
  <c r="J50" i="15"/>
  <c r="J51" i="15"/>
  <c r="J54" i="15"/>
  <c r="J55" i="15"/>
  <c r="F15" i="16"/>
  <c r="F16" i="16"/>
  <c r="I17" i="16"/>
  <c r="F17" i="16"/>
  <c r="I20" i="16"/>
  <c r="F20" i="16"/>
  <c r="I40" i="16"/>
  <c r="J40" i="16" s="1"/>
  <c r="F40" i="16"/>
  <c r="I41" i="16"/>
  <c r="J41" i="16" s="1"/>
  <c r="F41" i="16"/>
  <c r="I42" i="16"/>
  <c r="J42" i="16" s="1"/>
  <c r="F42" i="16"/>
  <c r="I43" i="16"/>
  <c r="J43" i="16" s="1"/>
  <c r="F43" i="16"/>
  <c r="F46" i="16"/>
  <c r="I47" i="16"/>
  <c r="J47" i="16" s="1"/>
  <c r="F47" i="16"/>
  <c r="F6" i="15"/>
  <c r="F79" i="15" s="1"/>
  <c r="F8" i="15"/>
  <c r="F13" i="15"/>
  <c r="F18" i="15"/>
  <c r="F21" i="15"/>
  <c r="F24" i="15"/>
  <c r="F28" i="15"/>
  <c r="F29" i="15"/>
  <c r="F30" i="15"/>
  <c r="F31" i="15"/>
  <c r="F47" i="15"/>
  <c r="F48" i="15"/>
  <c r="F49" i="15"/>
  <c r="F50" i="15"/>
  <c r="F51" i="15"/>
  <c r="F52" i="15"/>
  <c r="F54" i="15"/>
  <c r="F55" i="15"/>
  <c r="F56" i="15"/>
  <c r="H80" i="16"/>
  <c r="I5" i="16"/>
  <c r="F5" i="16"/>
  <c r="I7" i="16"/>
  <c r="F7" i="16"/>
  <c r="I9" i="16"/>
  <c r="F9" i="16"/>
  <c r="I13" i="16"/>
  <c r="J14" i="16"/>
  <c r="J15" i="16"/>
  <c r="I15" i="16" s="1"/>
  <c r="J16" i="16"/>
  <c r="I16" i="16" s="1"/>
  <c r="I22" i="16"/>
  <c r="J25" i="16"/>
  <c r="I25" i="16" s="1"/>
  <c r="I32" i="16"/>
  <c r="J32" i="16" s="1"/>
  <c r="I33" i="16"/>
  <c r="J33" i="16" s="1"/>
  <c r="F33" i="16"/>
  <c r="I34" i="16"/>
  <c r="J34" i="16" s="1"/>
  <c r="F34" i="16"/>
  <c r="I36" i="16"/>
  <c r="J36" i="16" s="1"/>
  <c r="I37" i="16"/>
  <c r="J37" i="16" s="1"/>
  <c r="J38" i="16"/>
  <c r="J39" i="16"/>
  <c r="I52" i="16"/>
  <c r="J52" i="16" s="1"/>
  <c r="F52" i="16"/>
  <c r="F53" i="16"/>
  <c r="J54" i="16"/>
  <c r="F54" i="16"/>
  <c r="I56" i="16"/>
  <c r="J56" i="16" s="1"/>
  <c r="F56" i="16"/>
  <c r="F60" i="16"/>
  <c r="J80" i="16" l="1"/>
  <c r="I14" i="16"/>
  <c r="I80" i="16" s="1"/>
  <c r="J79" i="15"/>
  <c r="I13" i="15"/>
  <c r="I79" i="15" s="1"/>
  <c r="F80" i="16"/>
</calcChain>
</file>

<file path=xl/sharedStrings.xml><?xml version="1.0" encoding="utf-8"?>
<sst xmlns="http://schemas.openxmlformats.org/spreadsheetml/2006/main" count="532" uniqueCount="197">
  <si>
    <t>2021级建筑工程技术专业教学进程表</t>
  </si>
  <si>
    <t>课程
类别</t>
  </si>
  <si>
    <t>序号</t>
  </si>
  <si>
    <t>课程名称</t>
  </si>
  <si>
    <t>考核方式</t>
  </si>
  <si>
    <t>总
学
分</t>
  </si>
  <si>
    <t>课程类型</t>
  </si>
  <si>
    <t>教学时数</t>
  </si>
  <si>
    <t>按学期分配的周学时及周数</t>
  </si>
  <si>
    <t>总计学时</t>
  </si>
  <si>
    <t>理论学时</t>
  </si>
  <si>
    <t>实践学时</t>
  </si>
  <si>
    <t>公共必修课程</t>
  </si>
  <si>
    <t>思想政治</t>
  </si>
  <si>
    <t>中国特色社会主义</t>
  </si>
  <si>
    <t>查</t>
  </si>
  <si>
    <t>A</t>
  </si>
  <si>
    <t>心理健康与职业生涯</t>
  </si>
  <si>
    <t>哲学与人生</t>
  </si>
  <si>
    <t>职业道德与法治</t>
  </si>
  <si>
    <t>历史</t>
  </si>
  <si>
    <t>语文</t>
  </si>
  <si>
    <t>试</t>
  </si>
  <si>
    <t>数学</t>
  </si>
  <si>
    <t>英语</t>
  </si>
  <si>
    <t>信息技术</t>
  </si>
  <si>
    <t>B</t>
  </si>
  <si>
    <t>体育与健康</t>
  </si>
  <si>
    <t>艺术</t>
  </si>
  <si>
    <t>物理</t>
  </si>
  <si>
    <t>思想政治理论</t>
  </si>
  <si>
    <t>思想道德修养与法律基础</t>
  </si>
  <si>
    <t>毛泽东思想和中国特色社会主义理论体系概论</t>
  </si>
  <si>
    <t>形势与政策1、2（每学期8学时）</t>
  </si>
  <si>
    <t>☆</t>
  </si>
  <si>
    <t>高等数学</t>
  </si>
  <si>
    <t>大学英语</t>
  </si>
  <si>
    <t>大学生职业生涯规划</t>
  </si>
  <si>
    <t>大学语文</t>
  </si>
  <si>
    <t>体育</t>
  </si>
  <si>
    <t>计算机应用基础1</t>
  </si>
  <si>
    <t>计算机应用基础2</t>
  </si>
  <si>
    <t>军事理论</t>
  </si>
  <si>
    <t>*2</t>
  </si>
  <si>
    <t>大学生心理健康教育</t>
  </si>
  <si>
    <t>专业课必修课</t>
  </si>
  <si>
    <t>土木工程力学</t>
  </si>
  <si>
    <t>建筑施工图识读</t>
  </si>
  <si>
    <t>建筑结构施工图识读</t>
  </si>
  <si>
    <t>建筑构造</t>
  </si>
  <si>
    <t>建筑材料与检测</t>
  </si>
  <si>
    <t>基础工程施工</t>
  </si>
  <si>
    <t>混凝土与砌体结构工程施工</t>
  </si>
  <si>
    <t>装饰工程施工</t>
  </si>
  <si>
    <t>建筑工程测量</t>
  </si>
  <si>
    <t>防水工程施工</t>
  </si>
  <si>
    <t>建筑工程计量与计价（含软件应用）</t>
  </si>
  <si>
    <t>建筑工程质量管理</t>
  </si>
  <si>
    <t>建筑工程安全管理</t>
  </si>
  <si>
    <t>装配式混凝土结构工程施工</t>
  </si>
  <si>
    <t>建筑工程施工组织与管理</t>
  </si>
  <si>
    <t>限定选修课</t>
  </si>
  <si>
    <t>建筑工程计算机辅助应用模块</t>
  </si>
  <si>
    <t>建筑CAD</t>
  </si>
  <si>
    <t>建筑信息模型（BIM）</t>
  </si>
  <si>
    <t>工程管理模块</t>
  </si>
  <si>
    <t>招投标与合同管理</t>
  </si>
  <si>
    <t>建设工程监理</t>
  </si>
  <si>
    <t>建筑工程法规</t>
  </si>
  <si>
    <t>建筑工程技术文件管理</t>
  </si>
  <si>
    <t>工程经济</t>
  </si>
  <si>
    <t>工程技术模块</t>
  </si>
  <si>
    <t>建筑节能</t>
  </si>
  <si>
    <t>给排水施工图识读</t>
  </si>
  <si>
    <t>建筑设备安装</t>
  </si>
  <si>
    <t>建筑电气施工图识读</t>
  </si>
  <si>
    <t>钢结构施工</t>
  </si>
  <si>
    <t>任意选修课</t>
  </si>
  <si>
    <t>劳动与劳模</t>
  </si>
  <si>
    <t>思政实践</t>
  </si>
  <si>
    <t>C</t>
  </si>
  <si>
    <t>※</t>
  </si>
  <si>
    <t>大学生就业指导</t>
  </si>
  <si>
    <t>大学生安全教育</t>
  </si>
  <si>
    <t>创新创业教育</t>
  </si>
  <si>
    <t>1周</t>
  </si>
  <si>
    <t>应用文写作</t>
  </si>
  <si>
    <t>独立设置的实践性教学环节</t>
  </si>
  <si>
    <t>军训与入学教育</t>
  </si>
  <si>
    <t>军事技能</t>
  </si>
  <si>
    <t>2周</t>
  </si>
  <si>
    <t>劳动教育</t>
  </si>
  <si>
    <t>◇</t>
  </si>
  <si>
    <t>建筑施工图识读实训</t>
  </si>
  <si>
    <t>钢筋工工艺实训</t>
  </si>
  <si>
    <t>装饰工程质量检测实训</t>
  </si>
  <si>
    <t>砌筑工工艺实训</t>
  </si>
  <si>
    <t>建筑工程测量实训</t>
  </si>
  <si>
    <t>工程造价编制实训</t>
  </si>
  <si>
    <t>工程投标书编制实训</t>
  </si>
  <si>
    <t>钢结构节点测绘实训</t>
  </si>
  <si>
    <t>水电设备安装实训</t>
  </si>
  <si>
    <t>建筑工程计算机辅助应用实训</t>
  </si>
  <si>
    <t>工程技术文件管理实训</t>
  </si>
  <si>
    <t>顶岗实习1</t>
  </si>
  <si>
    <t>18周</t>
  </si>
  <si>
    <t>毕业综合训练</t>
  </si>
  <si>
    <t>4周</t>
  </si>
  <si>
    <t>顶岗实习2</t>
  </si>
  <si>
    <t>14周</t>
  </si>
  <si>
    <t>合计</t>
  </si>
  <si>
    <t>注：※表示网络课程形式；☆表示讲座形式；◇表示劳动周，具体学期不固定。</t>
  </si>
  <si>
    <t>2021级供热通风与空调工程技术专业教学进程表</t>
    <phoneticPr fontId="6" type="noConversion"/>
  </si>
  <si>
    <t xml:space="preserve">   </t>
    <phoneticPr fontId="6" type="noConversion"/>
  </si>
  <si>
    <t>电工技术基础与技能</t>
    <phoneticPr fontId="6" type="noConversion"/>
  </si>
  <si>
    <t>试</t>
    <phoneticPr fontId="6" type="noConversion"/>
  </si>
  <si>
    <t>机械制图</t>
    <phoneticPr fontId="6" type="noConversion"/>
  </si>
  <si>
    <t>试</t>
    <phoneticPr fontId="6" type="noConversion"/>
  </si>
  <si>
    <t>机械基础</t>
    <phoneticPr fontId="6" type="noConversion"/>
  </si>
  <si>
    <t>热工基础</t>
    <phoneticPr fontId="6" type="noConversion"/>
  </si>
  <si>
    <t>查</t>
    <phoneticPr fontId="6" type="noConversion"/>
  </si>
  <si>
    <t>建筑识图与构造</t>
    <phoneticPr fontId="6" type="noConversion"/>
  </si>
  <si>
    <t>试</t>
    <phoneticPr fontId="6" type="noConversion"/>
  </si>
  <si>
    <t>流体力学、泵与风机</t>
    <phoneticPr fontId="6" type="noConversion"/>
  </si>
  <si>
    <t>建筑设备与CAD制图</t>
    <phoneticPr fontId="6" type="noConversion"/>
  </si>
  <si>
    <t>查</t>
    <phoneticPr fontId="6" type="noConversion"/>
  </si>
  <si>
    <t>建筑给排水工程识图与施工</t>
    <phoneticPr fontId="6" type="noConversion"/>
  </si>
  <si>
    <t>通风与空调工程</t>
    <phoneticPr fontId="6" type="noConversion"/>
  </si>
  <si>
    <t>查</t>
    <phoneticPr fontId="6" type="noConversion"/>
  </si>
  <si>
    <t>建筑供配电</t>
    <phoneticPr fontId="6" type="noConversion"/>
  </si>
  <si>
    <t>供热工程</t>
    <phoneticPr fontId="6" type="noConversion"/>
  </si>
  <si>
    <t>建筑智能技术</t>
    <phoneticPr fontId="6" type="noConversion"/>
  </si>
  <si>
    <t>试</t>
    <phoneticPr fontId="6" type="noConversion"/>
  </si>
  <si>
    <t>制冷技术应用</t>
    <phoneticPr fontId="6" type="noConversion"/>
  </si>
  <si>
    <t>供热通风与空调工程施工技术</t>
    <phoneticPr fontId="6" type="noConversion"/>
  </si>
  <si>
    <t>试</t>
    <phoneticPr fontId="6" type="noConversion"/>
  </si>
  <si>
    <t>空调系统调试与运行</t>
    <phoneticPr fontId="6" type="noConversion"/>
  </si>
  <si>
    <t>建筑信息模型（BIM）</t>
    <phoneticPr fontId="6" type="noConversion"/>
  </si>
  <si>
    <t>查</t>
    <phoneticPr fontId="6" type="noConversion"/>
  </si>
  <si>
    <t>B</t>
    <phoneticPr fontId="6" type="noConversion"/>
  </si>
  <si>
    <t>建筑设备安装工程施工组织与管理</t>
    <phoneticPr fontId="6" type="noConversion"/>
  </si>
  <si>
    <t>试</t>
    <phoneticPr fontId="6" type="noConversion"/>
  </si>
  <si>
    <t>B</t>
    <phoneticPr fontId="6" type="noConversion"/>
  </si>
  <si>
    <t>招投标与合同管理</t>
    <phoneticPr fontId="6" type="noConversion"/>
  </si>
  <si>
    <t>建筑设备安装工程预算</t>
    <phoneticPr fontId="6" type="noConversion"/>
  </si>
  <si>
    <t>查</t>
    <phoneticPr fontId="6" type="noConversion"/>
  </si>
  <si>
    <t>大学生安全教育</t>
    <phoneticPr fontId="6" type="noConversion"/>
  </si>
  <si>
    <t>建筑节能技术</t>
    <phoneticPr fontId="6" type="noConversion"/>
  </si>
  <si>
    <t>试</t>
    <phoneticPr fontId="6" type="noConversion"/>
  </si>
  <si>
    <t>建筑环境技术</t>
    <phoneticPr fontId="6" type="noConversion"/>
  </si>
  <si>
    <t>试</t>
    <phoneticPr fontId="6" type="noConversion"/>
  </si>
  <si>
    <t>建筑设备安装工程与经济</t>
    <phoneticPr fontId="6" type="noConversion"/>
  </si>
  <si>
    <t>制冷与空调新技术</t>
    <phoneticPr fontId="6" type="noConversion"/>
  </si>
  <si>
    <t>绿色建筑技术</t>
    <phoneticPr fontId="6" type="noConversion"/>
  </si>
  <si>
    <t>试</t>
    <phoneticPr fontId="6" type="noConversion"/>
  </si>
  <si>
    <t>查</t>
    <phoneticPr fontId="6" type="noConversion"/>
  </si>
  <si>
    <t>建筑电气施工图识读</t>
    <phoneticPr fontId="6" type="noConversion"/>
  </si>
  <si>
    <t>暖通空调系统自动控制</t>
    <phoneticPr fontId="6" type="noConversion"/>
  </si>
  <si>
    <t>建设监理</t>
    <phoneticPr fontId="6" type="noConversion"/>
  </si>
  <si>
    <t>管道工程概论</t>
    <phoneticPr fontId="6" type="noConversion"/>
  </si>
  <si>
    <t>现代物业空调运行操作与管理</t>
    <phoneticPr fontId="6" type="noConversion"/>
  </si>
  <si>
    <t>应用文写作</t>
    <phoneticPr fontId="6" type="noConversion"/>
  </si>
  <si>
    <t>交流沟通技能</t>
    <phoneticPr fontId="6" type="noConversion"/>
  </si>
  <si>
    <t>1周</t>
    <phoneticPr fontId="6" type="noConversion"/>
  </si>
  <si>
    <t>金工基础技能训练</t>
    <phoneticPr fontId="6" type="noConversion"/>
  </si>
  <si>
    <t>1周</t>
    <phoneticPr fontId="6" type="noConversion"/>
  </si>
  <si>
    <t>通风空调工程施工图制识图实训</t>
    <phoneticPr fontId="6" type="noConversion"/>
  </si>
  <si>
    <t>管道安装工程实训</t>
    <phoneticPr fontId="6" type="noConversion"/>
  </si>
  <si>
    <t>1周</t>
    <phoneticPr fontId="6" type="noConversion"/>
  </si>
  <si>
    <t>建筑电气工程实训</t>
    <phoneticPr fontId="6" type="noConversion"/>
  </si>
  <si>
    <t>1周</t>
    <phoneticPr fontId="6" type="noConversion"/>
  </si>
  <si>
    <t>建筑电气工程施工图制识读实训</t>
    <phoneticPr fontId="6" type="noConversion"/>
  </si>
  <si>
    <t>顶岗实习1</t>
    <phoneticPr fontId="6" type="noConversion"/>
  </si>
  <si>
    <t>18周</t>
    <phoneticPr fontId="6" type="noConversion"/>
  </si>
  <si>
    <t>毕业设计</t>
    <phoneticPr fontId="6" type="noConversion"/>
  </si>
  <si>
    <t>4周</t>
    <phoneticPr fontId="6" type="noConversion"/>
  </si>
  <si>
    <t>顶岗实习2</t>
    <phoneticPr fontId="6" type="noConversion"/>
  </si>
  <si>
    <t>14周</t>
    <phoneticPr fontId="6" type="noConversion"/>
  </si>
  <si>
    <t>劳动与劳模</t>
    <phoneticPr fontId="6" type="noConversion"/>
  </si>
  <si>
    <t>查</t>
    <phoneticPr fontId="6" type="noConversion"/>
  </si>
  <si>
    <t>思政实践</t>
    <phoneticPr fontId="6" type="noConversion"/>
  </si>
  <si>
    <t>C</t>
    <phoneticPr fontId="6" type="noConversion"/>
  </si>
  <si>
    <t>创新创业教育</t>
    <phoneticPr fontId="6" type="noConversion"/>
  </si>
  <si>
    <t>查</t>
    <phoneticPr fontId="6" type="noConversion"/>
  </si>
  <si>
    <t>大学生就业指导</t>
    <phoneticPr fontId="6" type="noConversion"/>
  </si>
  <si>
    <t>查</t>
    <phoneticPr fontId="6" type="noConversion"/>
  </si>
  <si>
    <t>军训与入学教育</t>
    <phoneticPr fontId="6" type="noConversion"/>
  </si>
  <si>
    <t>认识实习</t>
    <phoneticPr fontId="6" type="noConversion"/>
  </si>
  <si>
    <t>B</t>
    <phoneticPr fontId="6" type="noConversion"/>
  </si>
  <si>
    <t>B</t>
    <phoneticPr fontId="6" type="noConversion"/>
  </si>
  <si>
    <t>C</t>
    <phoneticPr fontId="6" type="noConversion"/>
  </si>
  <si>
    <t>A</t>
    <phoneticPr fontId="6" type="noConversion"/>
  </si>
  <si>
    <t>建筑工程法规</t>
    <phoneticPr fontId="6" type="noConversion"/>
  </si>
  <si>
    <t>A</t>
    <phoneticPr fontId="6" type="noConversion"/>
  </si>
  <si>
    <t>C</t>
    <phoneticPr fontId="6" type="noConversion"/>
  </si>
  <si>
    <t>C</t>
    <phoneticPr fontId="6" type="noConversion"/>
  </si>
  <si>
    <t>建筑信息模型BIM技术应用实训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</si>
</sst>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_怊"/>
    <numFmt numFmtId="177" formatCode="0;_脇"/>
    <numFmt numFmtId="178" formatCode="0_ "/>
  </numFmts>
  <fonts count="8">
    <font>
      <sz val="11"/>
      <name val="宋体"/>
      <charset val="134"/>
    </font>
    <font>
      <sz val="11"/>
      <name val="宋体"/>
      <charset val="134"/>
    </font>
    <font>
      <b/>
      <sz val="14"/>
      <color indexed="8"/>
      <name val="楷体"/>
      <charset val="134"/>
    </font>
    <font>
      <sz val="14"/>
      <color indexed="8"/>
      <name val="楷体"/>
      <charset val="134"/>
    </font>
    <font>
      <sz val="9"/>
      <color indexed="8"/>
      <name val="SimSun"/>
      <charset val="134"/>
    </font>
    <font>
      <sz val="8"/>
      <color indexed="8"/>
      <name val="SimSun"/>
      <charset val="134"/>
    </font>
    <font>
      <sz val="9"/>
      <name val="宋体"/>
      <family val="3"/>
      <charset val="134"/>
    </font>
    <font>
      <b/>
      <sz val="14"/>
      <color indexed="8"/>
      <name val="楷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" fillId="2" borderId="0" xfId="2" applyFill="1"/>
    <xf numFmtId="0" fontId="4" fillId="3" borderId="11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/>
    </xf>
    <xf numFmtId="1" fontId="4" fillId="2" borderId="15" xfId="2" applyNumberFormat="1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4" borderId="23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6" borderId="15" xfId="2" applyFont="1" applyFill="1" applyBorder="1" applyAlignment="1">
      <alignment horizontal="center" vertical="center" wrapText="1"/>
    </xf>
    <xf numFmtId="177" fontId="4" fillId="5" borderId="15" xfId="2" applyNumberFormat="1" applyFont="1" applyFill="1" applyBorder="1" applyAlignment="1">
      <alignment horizontal="center" vertical="center" wrapText="1"/>
    </xf>
    <xf numFmtId="1" fontId="4" fillId="5" borderId="15" xfId="2" applyNumberFormat="1" applyFont="1" applyFill="1" applyBorder="1" applyAlignment="1">
      <alignment horizontal="center" vertical="center" wrapText="1"/>
    </xf>
    <xf numFmtId="0" fontId="4" fillId="7" borderId="15" xfId="2" applyFont="1" applyFill="1" applyBorder="1" applyAlignment="1">
      <alignment horizontal="center" vertical="center" wrapText="1"/>
    </xf>
    <xf numFmtId="0" fontId="1" fillId="2" borderId="15" xfId="2" applyFill="1" applyBorder="1"/>
    <xf numFmtId="176" fontId="4" fillId="5" borderId="15" xfId="2" applyNumberFormat="1" applyFont="1" applyFill="1" applyBorder="1" applyAlignment="1">
      <alignment horizontal="center" vertical="center" wrapText="1"/>
    </xf>
    <xf numFmtId="178" fontId="4" fillId="5" borderId="15" xfId="2" applyNumberFormat="1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1" fillId="0" borderId="15" xfId="2" applyBorder="1"/>
    <xf numFmtId="0" fontId="4" fillId="0" borderId="15" xfId="2" applyFont="1" applyFill="1" applyBorder="1" applyAlignment="1">
      <alignment horizontal="center" vertical="center" wrapText="1"/>
    </xf>
    <xf numFmtId="0" fontId="1" fillId="0" borderId="15" xfId="2" applyFill="1" applyBorder="1"/>
    <xf numFmtId="0" fontId="4" fillId="3" borderId="37" xfId="2" applyFont="1" applyFill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1" fillId="2" borderId="39" xfId="2" applyFill="1" applyBorder="1"/>
    <xf numFmtId="0" fontId="1" fillId="6" borderId="15" xfId="2" applyFill="1" applyBorder="1"/>
    <xf numFmtId="0" fontId="4" fillId="5" borderId="26" xfId="2" applyFont="1" applyFill="1" applyBorder="1" applyAlignment="1">
      <alignment horizontal="center" vertical="center" wrapText="1"/>
    </xf>
    <xf numFmtId="0" fontId="4" fillId="3" borderId="45" xfId="2" applyFont="1" applyFill="1" applyBorder="1" applyAlignment="1">
      <alignment horizontal="center" vertical="center" wrapText="1"/>
    </xf>
    <xf numFmtId="178" fontId="4" fillId="3" borderId="45" xfId="2" applyNumberFormat="1" applyFont="1" applyFill="1" applyBorder="1" applyAlignment="1">
      <alignment horizontal="center" vertical="center" wrapText="1"/>
    </xf>
    <xf numFmtId="0" fontId="4" fillId="7" borderId="26" xfId="2" applyFont="1" applyFill="1" applyBorder="1" applyAlignment="1">
      <alignment horizontal="center" vertical="center" wrapText="1"/>
    </xf>
    <xf numFmtId="0" fontId="1" fillId="7" borderId="0" xfId="2" applyFill="1" applyBorder="1"/>
    <xf numFmtId="0" fontId="4" fillId="3" borderId="46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3" borderId="42" xfId="2" applyFont="1" applyFill="1" applyBorder="1" applyAlignment="1">
      <alignment horizontal="center" vertical="center" wrapText="1"/>
    </xf>
    <xf numFmtId="0" fontId="4" fillId="3" borderId="43" xfId="2" applyFont="1" applyFill="1" applyBorder="1" applyAlignment="1">
      <alignment horizontal="center" vertical="center" wrapText="1"/>
    </xf>
    <xf numFmtId="0" fontId="4" fillId="3" borderId="44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" vertical="center" wrapText="1"/>
    </xf>
    <xf numFmtId="0" fontId="4" fillId="2" borderId="32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 wrapText="1"/>
    </xf>
    <xf numFmtId="0" fontId="4" fillId="3" borderId="33" xfId="2" applyFont="1" applyFill="1" applyBorder="1" applyAlignment="1">
      <alignment horizontal="center" vertical="center" wrapText="1"/>
    </xf>
    <xf numFmtId="0" fontId="4" fillId="3" borderId="36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3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0"/>
  <sheetViews>
    <sheetView topLeftCell="A31" zoomScale="110" zoomScaleNormal="110" workbookViewId="0">
      <selection activeCell="Y16" sqref="Y16"/>
    </sheetView>
  </sheetViews>
  <sheetFormatPr defaultColWidth="10" defaultRowHeight="13.5"/>
  <cols>
    <col min="1" max="1" width="4.125" style="1" customWidth="1"/>
    <col min="2" max="2" width="2.75" style="1" customWidth="1"/>
    <col min="3" max="3" width="10.25" style="1" customWidth="1"/>
    <col min="4" max="4" width="17.25" style="1" customWidth="1"/>
    <col min="5" max="5" width="3.375" style="1" customWidth="1"/>
    <col min="6" max="6" width="4.625" style="1" customWidth="1"/>
    <col min="7" max="7" width="3.625" style="1" customWidth="1"/>
    <col min="8" max="10" width="4.625" style="1" customWidth="1"/>
    <col min="11" max="20" width="3.875" style="1" customWidth="1"/>
    <col min="21" max="21" width="7.25" style="1" customWidth="1"/>
    <col min="22" max="22" width="6.625" style="1" customWidth="1"/>
    <col min="23" max="23" width="6.125" style="1" customWidth="1"/>
    <col min="24" max="24" width="6.75" style="1" customWidth="1"/>
    <col min="25" max="25" width="5.625" style="1" customWidth="1"/>
    <col min="26" max="16384" width="10" style="1"/>
  </cols>
  <sheetData>
    <row r="1" spans="1:20" ht="27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12.75" customHeight="1">
      <c r="A2" s="43" t="s">
        <v>1</v>
      </c>
      <c r="B2" s="53" t="s">
        <v>2</v>
      </c>
      <c r="C2" s="78" t="s">
        <v>3</v>
      </c>
      <c r="D2" s="79"/>
      <c r="E2" s="67" t="s">
        <v>4</v>
      </c>
      <c r="F2" s="70" t="s">
        <v>5</v>
      </c>
      <c r="G2" s="73" t="s">
        <v>6</v>
      </c>
      <c r="H2" s="64" t="s">
        <v>7</v>
      </c>
      <c r="I2" s="64"/>
      <c r="J2" s="65"/>
      <c r="K2" s="53" t="s">
        <v>8</v>
      </c>
      <c r="L2" s="53"/>
      <c r="M2" s="53"/>
      <c r="N2" s="53"/>
      <c r="O2" s="53"/>
      <c r="P2" s="53"/>
      <c r="Q2" s="53"/>
      <c r="R2" s="53"/>
      <c r="S2" s="53"/>
      <c r="T2" s="66"/>
    </row>
    <row r="3" spans="1:20" ht="15" customHeight="1">
      <c r="A3" s="44"/>
      <c r="B3" s="54"/>
      <c r="C3" s="80"/>
      <c r="D3" s="81"/>
      <c r="E3" s="68"/>
      <c r="F3" s="71"/>
      <c r="G3" s="74"/>
      <c r="H3" s="75" t="s">
        <v>9</v>
      </c>
      <c r="I3" s="55" t="s">
        <v>10</v>
      </c>
      <c r="J3" s="55" t="s">
        <v>11</v>
      </c>
      <c r="K3" s="2">
        <v>17</v>
      </c>
      <c r="L3" s="2">
        <v>17</v>
      </c>
      <c r="M3" s="2">
        <v>17</v>
      </c>
      <c r="N3" s="2">
        <v>17</v>
      </c>
      <c r="O3" s="2">
        <v>16</v>
      </c>
      <c r="P3" s="2">
        <v>16</v>
      </c>
      <c r="Q3" s="2">
        <v>16</v>
      </c>
      <c r="R3" s="2">
        <v>16</v>
      </c>
      <c r="S3" s="2">
        <v>18</v>
      </c>
      <c r="T3" s="25">
        <v>18</v>
      </c>
    </row>
    <row r="4" spans="1:20" ht="13.5" customHeight="1">
      <c r="A4" s="44"/>
      <c r="B4" s="55"/>
      <c r="C4" s="82"/>
      <c r="D4" s="83"/>
      <c r="E4" s="69"/>
      <c r="F4" s="72"/>
      <c r="G4" s="74"/>
      <c r="H4" s="76"/>
      <c r="I4" s="77"/>
      <c r="J4" s="77"/>
      <c r="K4" s="3">
        <v>1</v>
      </c>
      <c r="L4" s="3">
        <v>2</v>
      </c>
      <c r="M4" s="3">
        <v>3</v>
      </c>
      <c r="N4" s="3">
        <v>4</v>
      </c>
      <c r="O4" s="3">
        <v>5</v>
      </c>
      <c r="P4" s="3">
        <v>6</v>
      </c>
      <c r="Q4" s="3">
        <v>7</v>
      </c>
      <c r="R4" s="3">
        <v>8</v>
      </c>
      <c r="S4" s="3">
        <v>9</v>
      </c>
      <c r="T4" s="26">
        <v>10</v>
      </c>
    </row>
    <row r="5" spans="1:20" ht="13.9" customHeight="1">
      <c r="A5" s="45" t="s">
        <v>12</v>
      </c>
      <c r="B5" s="4">
        <v>1</v>
      </c>
      <c r="C5" s="56" t="s">
        <v>13</v>
      </c>
      <c r="D5" s="5" t="s">
        <v>14</v>
      </c>
      <c r="E5" s="4" t="s">
        <v>15</v>
      </c>
      <c r="F5" s="6">
        <f>H5/18</f>
        <v>1.8888888888888888</v>
      </c>
      <c r="G5" s="4" t="s">
        <v>16</v>
      </c>
      <c r="H5" s="7">
        <f t="shared" ref="H5:H17" si="0">K5*$K$3+L5*$L$3+M5*$M$3+N5*$N$3+O5*$O$3+P5*$P$3+Q5*$Q$3+R5*$R$3</f>
        <v>34</v>
      </c>
      <c r="I5" s="7">
        <f>H5</f>
        <v>34</v>
      </c>
      <c r="J5" s="7">
        <v>0</v>
      </c>
      <c r="K5" s="4">
        <v>2</v>
      </c>
      <c r="L5" s="4"/>
      <c r="M5" s="14"/>
      <c r="N5" s="14"/>
      <c r="O5" s="4"/>
      <c r="P5" s="4"/>
      <c r="Q5" s="14"/>
      <c r="R5" s="14"/>
      <c r="S5" s="4"/>
      <c r="T5" s="27"/>
    </row>
    <row r="6" spans="1:20" ht="13.9" customHeight="1">
      <c r="A6" s="46"/>
      <c r="B6" s="4">
        <v>2</v>
      </c>
      <c r="C6" s="57"/>
      <c r="D6" s="5" t="s">
        <v>17</v>
      </c>
      <c r="E6" s="4" t="s">
        <v>15</v>
      </c>
      <c r="F6" s="6">
        <f t="shared" ref="F6:F17" si="1">H6/18</f>
        <v>1.8888888888888888</v>
      </c>
      <c r="G6" s="4" t="s">
        <v>16</v>
      </c>
      <c r="H6" s="7">
        <f t="shared" si="0"/>
        <v>34</v>
      </c>
      <c r="I6" s="7">
        <f t="shared" ref="I6:I9" si="2">H6</f>
        <v>34</v>
      </c>
      <c r="J6" s="7">
        <v>0</v>
      </c>
      <c r="K6" s="4"/>
      <c r="L6" s="4">
        <v>2</v>
      </c>
      <c r="M6" s="14"/>
      <c r="N6" s="14"/>
      <c r="O6" s="4"/>
      <c r="P6" s="4"/>
      <c r="Q6" s="14"/>
      <c r="R6" s="14"/>
      <c r="S6" s="4"/>
      <c r="T6" s="27"/>
    </row>
    <row r="7" spans="1:20" ht="13.9" customHeight="1">
      <c r="A7" s="46"/>
      <c r="B7" s="4">
        <v>3</v>
      </c>
      <c r="C7" s="57"/>
      <c r="D7" s="5" t="s">
        <v>18</v>
      </c>
      <c r="E7" s="4" t="s">
        <v>15</v>
      </c>
      <c r="F7" s="6">
        <f t="shared" si="1"/>
        <v>1.8888888888888888</v>
      </c>
      <c r="G7" s="4" t="s">
        <v>16</v>
      </c>
      <c r="H7" s="7">
        <f t="shared" si="0"/>
        <v>34</v>
      </c>
      <c r="I7" s="7">
        <f t="shared" si="2"/>
        <v>34</v>
      </c>
      <c r="J7" s="7">
        <v>0</v>
      </c>
      <c r="K7" s="4"/>
      <c r="L7" s="4"/>
      <c r="M7" s="14">
        <v>2</v>
      </c>
      <c r="N7" s="14"/>
      <c r="O7" s="4"/>
      <c r="P7" s="4"/>
      <c r="Q7" s="14"/>
      <c r="R7" s="14"/>
      <c r="S7" s="4"/>
      <c r="T7" s="27"/>
    </row>
    <row r="8" spans="1:20" ht="13.9" customHeight="1">
      <c r="A8" s="46"/>
      <c r="B8" s="4">
        <v>4</v>
      </c>
      <c r="C8" s="58"/>
      <c r="D8" s="5" t="s">
        <v>19</v>
      </c>
      <c r="E8" s="4" t="s">
        <v>15</v>
      </c>
      <c r="F8" s="6">
        <f t="shared" si="1"/>
        <v>1.8888888888888888</v>
      </c>
      <c r="G8" s="4" t="s">
        <v>16</v>
      </c>
      <c r="H8" s="7">
        <f t="shared" si="0"/>
        <v>34</v>
      </c>
      <c r="I8" s="7">
        <f t="shared" si="2"/>
        <v>34</v>
      </c>
      <c r="J8" s="7">
        <v>0</v>
      </c>
      <c r="K8" s="4"/>
      <c r="L8" s="4"/>
      <c r="M8" s="14"/>
      <c r="N8" s="14">
        <v>2</v>
      </c>
      <c r="O8" s="4"/>
      <c r="P8" s="4"/>
      <c r="Q8" s="14"/>
      <c r="R8" s="14"/>
      <c r="S8" s="4"/>
      <c r="T8" s="27"/>
    </row>
    <row r="9" spans="1:20" ht="13.9" customHeight="1">
      <c r="A9" s="46"/>
      <c r="B9" s="4">
        <v>5</v>
      </c>
      <c r="C9" s="38" t="s">
        <v>20</v>
      </c>
      <c r="D9" s="39"/>
      <c r="E9" s="4" t="s">
        <v>15</v>
      </c>
      <c r="F9" s="6">
        <f t="shared" si="1"/>
        <v>3.7777777777777777</v>
      </c>
      <c r="G9" s="4" t="s">
        <v>16</v>
      </c>
      <c r="H9" s="7">
        <f t="shared" si="0"/>
        <v>68</v>
      </c>
      <c r="I9" s="7">
        <f t="shared" si="2"/>
        <v>68</v>
      </c>
      <c r="J9" s="7">
        <v>0</v>
      </c>
      <c r="K9" s="4">
        <v>2</v>
      </c>
      <c r="L9" s="4">
        <v>2</v>
      </c>
      <c r="M9" s="14"/>
      <c r="N9" s="14"/>
      <c r="O9" s="4"/>
      <c r="P9" s="4"/>
      <c r="Q9" s="14"/>
      <c r="R9" s="14"/>
      <c r="S9" s="4"/>
      <c r="T9" s="27"/>
    </row>
    <row r="10" spans="1:20" ht="13.9" customHeight="1">
      <c r="A10" s="46"/>
      <c r="B10" s="4">
        <v>6</v>
      </c>
      <c r="C10" s="38" t="s">
        <v>21</v>
      </c>
      <c r="D10" s="39"/>
      <c r="E10" s="4" t="s">
        <v>22</v>
      </c>
      <c r="F10" s="6">
        <v>13</v>
      </c>
      <c r="G10" s="4" t="s">
        <v>16</v>
      </c>
      <c r="H10" s="7">
        <f t="shared" si="0"/>
        <v>221</v>
      </c>
      <c r="I10" s="7">
        <f t="shared" ref="I10:I12" si="3">H10</f>
        <v>221</v>
      </c>
      <c r="J10" s="7">
        <v>0</v>
      </c>
      <c r="K10" s="4">
        <v>4</v>
      </c>
      <c r="L10" s="4">
        <v>5</v>
      </c>
      <c r="M10" s="14">
        <v>4</v>
      </c>
      <c r="N10" s="14"/>
      <c r="O10" s="4"/>
      <c r="P10" s="4"/>
      <c r="Q10" s="14"/>
      <c r="R10" s="14"/>
      <c r="S10" s="4"/>
      <c r="T10" s="27"/>
    </row>
    <row r="11" spans="1:20" ht="13.9" customHeight="1">
      <c r="A11" s="46"/>
      <c r="B11" s="4">
        <v>7</v>
      </c>
      <c r="C11" s="38" t="s">
        <v>23</v>
      </c>
      <c r="D11" s="39"/>
      <c r="E11" s="4" t="s">
        <v>22</v>
      </c>
      <c r="F11" s="6">
        <v>13</v>
      </c>
      <c r="G11" s="4" t="s">
        <v>16</v>
      </c>
      <c r="H11" s="7">
        <f t="shared" si="0"/>
        <v>221</v>
      </c>
      <c r="I11" s="7">
        <f t="shared" si="3"/>
        <v>221</v>
      </c>
      <c r="J11" s="7">
        <v>0</v>
      </c>
      <c r="K11" s="4">
        <v>4</v>
      </c>
      <c r="L11" s="4">
        <v>5</v>
      </c>
      <c r="M11" s="14">
        <v>4</v>
      </c>
      <c r="N11" s="14"/>
      <c r="O11" s="4"/>
      <c r="P11" s="4"/>
      <c r="Q11" s="14"/>
      <c r="R11" s="14"/>
      <c r="S11" s="4"/>
      <c r="T11" s="27"/>
    </row>
    <row r="12" spans="1:20" ht="13.9" customHeight="1">
      <c r="A12" s="46"/>
      <c r="B12" s="4">
        <v>8</v>
      </c>
      <c r="C12" s="38" t="s">
        <v>24</v>
      </c>
      <c r="D12" s="39"/>
      <c r="E12" s="4" t="s">
        <v>22</v>
      </c>
      <c r="F12" s="6">
        <v>13</v>
      </c>
      <c r="G12" s="4" t="s">
        <v>16</v>
      </c>
      <c r="H12" s="7">
        <f t="shared" si="0"/>
        <v>221</v>
      </c>
      <c r="I12" s="7">
        <f t="shared" si="3"/>
        <v>221</v>
      </c>
      <c r="J12" s="7">
        <v>0</v>
      </c>
      <c r="K12" s="4">
        <v>4</v>
      </c>
      <c r="L12" s="4">
        <v>5</v>
      </c>
      <c r="M12" s="14">
        <v>4</v>
      </c>
      <c r="N12" s="14"/>
      <c r="O12" s="4"/>
      <c r="P12" s="4"/>
      <c r="Q12" s="14"/>
      <c r="R12" s="14"/>
      <c r="S12" s="4"/>
      <c r="T12" s="27"/>
    </row>
    <row r="13" spans="1:20" ht="13.9" customHeight="1">
      <c r="A13" s="46"/>
      <c r="B13" s="4">
        <v>9</v>
      </c>
      <c r="C13" s="38" t="s">
        <v>25</v>
      </c>
      <c r="D13" s="39"/>
      <c r="E13" s="4" t="s">
        <v>15</v>
      </c>
      <c r="F13" s="6">
        <f t="shared" si="1"/>
        <v>5.666666666666667</v>
      </c>
      <c r="G13" s="4" t="s">
        <v>26</v>
      </c>
      <c r="H13" s="7">
        <f t="shared" si="0"/>
        <v>102</v>
      </c>
      <c r="I13" s="15">
        <f t="shared" ref="I13:I16" si="4">H13-J13</f>
        <v>51</v>
      </c>
      <c r="J13" s="15">
        <f>H13*0.5</f>
        <v>51</v>
      </c>
      <c r="K13" s="4">
        <v>4</v>
      </c>
      <c r="L13" s="4">
        <v>2</v>
      </c>
      <c r="M13" s="14"/>
      <c r="N13" s="14"/>
      <c r="O13" s="4"/>
      <c r="P13" s="4"/>
      <c r="Q13" s="14"/>
      <c r="R13" s="14"/>
      <c r="S13" s="4"/>
      <c r="T13" s="27"/>
    </row>
    <row r="14" spans="1:20" ht="13.9" customHeight="1">
      <c r="A14" s="46"/>
      <c r="B14" s="4">
        <v>10</v>
      </c>
      <c r="C14" s="38" t="s">
        <v>27</v>
      </c>
      <c r="D14" s="39"/>
      <c r="E14" s="4" t="s">
        <v>15</v>
      </c>
      <c r="F14" s="6">
        <v>12</v>
      </c>
      <c r="G14" s="4" t="s">
        <v>26</v>
      </c>
      <c r="H14" s="7">
        <f t="shared" si="0"/>
        <v>200</v>
      </c>
      <c r="I14" s="15">
        <f t="shared" si="4"/>
        <v>140</v>
      </c>
      <c r="J14" s="15">
        <f t="shared" ref="J14" si="5">H14*0.3</f>
        <v>60</v>
      </c>
      <c r="K14" s="4">
        <v>2</v>
      </c>
      <c r="L14" s="4">
        <v>2</v>
      </c>
      <c r="M14" s="14">
        <v>2</v>
      </c>
      <c r="N14" s="14">
        <v>2</v>
      </c>
      <c r="O14" s="4">
        <v>2</v>
      </c>
      <c r="P14" s="4">
        <v>2</v>
      </c>
      <c r="Q14" s="14"/>
      <c r="R14" s="14"/>
      <c r="S14" s="4"/>
      <c r="T14" s="27"/>
    </row>
    <row r="15" spans="1:20" ht="13.9" customHeight="1">
      <c r="A15" s="46"/>
      <c r="B15" s="4">
        <v>11</v>
      </c>
      <c r="C15" s="38" t="s">
        <v>28</v>
      </c>
      <c r="D15" s="39"/>
      <c r="E15" s="4" t="s">
        <v>15</v>
      </c>
      <c r="F15" s="6">
        <f t="shared" si="1"/>
        <v>1.8888888888888888</v>
      </c>
      <c r="G15" s="4" t="s">
        <v>26</v>
      </c>
      <c r="H15" s="7">
        <f t="shared" si="0"/>
        <v>34</v>
      </c>
      <c r="I15" s="15">
        <f t="shared" ref="I15" si="6">H15-J15</f>
        <v>17</v>
      </c>
      <c r="J15" s="15">
        <f>H15*0.5</f>
        <v>17</v>
      </c>
      <c r="K15" s="4"/>
      <c r="L15" s="4"/>
      <c r="M15" s="14">
        <v>2</v>
      </c>
      <c r="N15" s="14"/>
      <c r="O15" s="4"/>
      <c r="P15" s="4"/>
      <c r="Q15" s="14"/>
      <c r="R15" s="14"/>
      <c r="S15" s="4"/>
      <c r="T15" s="27"/>
    </row>
    <row r="16" spans="1:20" ht="13.9" customHeight="1">
      <c r="A16" s="46"/>
      <c r="B16" s="4">
        <v>12</v>
      </c>
      <c r="C16" s="38" t="s">
        <v>29</v>
      </c>
      <c r="D16" s="39"/>
      <c r="E16" s="4" t="s">
        <v>15</v>
      </c>
      <c r="F16" s="6">
        <f t="shared" si="1"/>
        <v>2.8333333333333335</v>
      </c>
      <c r="G16" s="4" t="s">
        <v>26</v>
      </c>
      <c r="H16" s="7">
        <f t="shared" si="0"/>
        <v>51</v>
      </c>
      <c r="I16" s="15">
        <f t="shared" si="4"/>
        <v>41.564999999999998</v>
      </c>
      <c r="J16" s="15">
        <f>H16*0.185</f>
        <v>9.4350000000000005</v>
      </c>
      <c r="K16" s="4">
        <v>3</v>
      </c>
      <c r="L16" s="4"/>
      <c r="M16" s="14"/>
      <c r="N16" s="14"/>
      <c r="O16" s="4"/>
      <c r="P16" s="4"/>
      <c r="Q16" s="14"/>
      <c r="R16" s="14"/>
      <c r="S16" s="4"/>
      <c r="T16" s="27"/>
    </row>
    <row r="17" spans="1:20" ht="14.1" customHeight="1">
      <c r="A17" s="46"/>
      <c r="B17" s="4">
        <v>13</v>
      </c>
      <c r="C17" s="56" t="s">
        <v>30</v>
      </c>
      <c r="D17" s="9" t="s">
        <v>31</v>
      </c>
      <c r="E17" s="4" t="s">
        <v>15</v>
      </c>
      <c r="F17" s="6">
        <f t="shared" si="1"/>
        <v>2.6666666666666665</v>
      </c>
      <c r="G17" s="4" t="s">
        <v>16</v>
      </c>
      <c r="H17" s="7">
        <f t="shared" si="0"/>
        <v>48</v>
      </c>
      <c r="I17" s="7">
        <f>H17</f>
        <v>48</v>
      </c>
      <c r="J17" s="7">
        <v>0</v>
      </c>
      <c r="K17" s="4"/>
      <c r="L17" s="4"/>
      <c r="M17" s="14"/>
      <c r="N17" s="14"/>
      <c r="O17" s="4"/>
      <c r="P17" s="4">
        <v>3</v>
      </c>
      <c r="Q17" s="14"/>
      <c r="R17" s="14"/>
      <c r="S17" s="4"/>
      <c r="T17" s="27"/>
    </row>
    <row r="18" spans="1:20" ht="27.95" customHeight="1">
      <c r="A18" s="46"/>
      <c r="B18" s="4">
        <v>14</v>
      </c>
      <c r="C18" s="57"/>
      <c r="D18" s="10" t="s">
        <v>32</v>
      </c>
      <c r="E18" s="4" t="s">
        <v>22</v>
      </c>
      <c r="F18" s="6">
        <f t="shared" ref="F18:F21" si="7">H18/18</f>
        <v>3.5555555555555554</v>
      </c>
      <c r="G18" s="4" t="s">
        <v>16</v>
      </c>
      <c r="H18" s="7">
        <f t="shared" ref="H18" si="8">K18*$K$3+L18*$L$3+M18*$M$3+N18*$N$3+O18*$O$3+P18*$P$3+Q18*$Q$3+R18*$R$3</f>
        <v>64</v>
      </c>
      <c r="I18" s="7">
        <f t="shared" ref="I18:I19" si="9">H18</f>
        <v>64</v>
      </c>
      <c r="J18" s="7">
        <v>0</v>
      </c>
      <c r="K18" s="4"/>
      <c r="L18" s="4"/>
      <c r="M18" s="14"/>
      <c r="N18" s="14"/>
      <c r="O18" s="4"/>
      <c r="P18" s="4"/>
      <c r="Q18" s="14">
        <v>2</v>
      </c>
      <c r="R18" s="14">
        <v>2</v>
      </c>
      <c r="S18" s="4"/>
      <c r="T18" s="27"/>
    </row>
    <row r="19" spans="1:20" ht="27.95" customHeight="1">
      <c r="A19" s="46"/>
      <c r="B19" s="4">
        <v>15</v>
      </c>
      <c r="C19" s="58"/>
      <c r="D19" s="10" t="s">
        <v>33</v>
      </c>
      <c r="E19" s="4" t="s">
        <v>15</v>
      </c>
      <c r="F19" s="6">
        <f t="shared" si="7"/>
        <v>0.88888888888888884</v>
      </c>
      <c r="G19" s="4" t="s">
        <v>16</v>
      </c>
      <c r="H19" s="7">
        <v>16</v>
      </c>
      <c r="I19" s="7">
        <f t="shared" si="9"/>
        <v>16</v>
      </c>
      <c r="J19" s="7">
        <v>0</v>
      </c>
      <c r="K19" s="4"/>
      <c r="L19" s="4"/>
      <c r="M19" s="14"/>
      <c r="N19" s="14"/>
      <c r="O19" s="4"/>
      <c r="P19" s="4"/>
      <c r="Q19" s="14" t="s">
        <v>34</v>
      </c>
      <c r="R19" s="14" t="s">
        <v>34</v>
      </c>
      <c r="S19" s="4"/>
      <c r="T19" s="27"/>
    </row>
    <row r="20" spans="1:20" ht="15.95" customHeight="1">
      <c r="A20" s="46"/>
      <c r="B20" s="4">
        <v>16</v>
      </c>
      <c r="C20" s="38" t="s">
        <v>35</v>
      </c>
      <c r="D20" s="39"/>
      <c r="E20" s="4" t="s">
        <v>22</v>
      </c>
      <c r="F20" s="6">
        <f t="shared" si="7"/>
        <v>3.7777777777777777</v>
      </c>
      <c r="G20" s="4" t="s">
        <v>16</v>
      </c>
      <c r="H20" s="7">
        <f t="shared" ref="H20" si="10">K20*$K$3+L20*$L$3+M20*$M$3+N20*$N$3+O20*$O$3+P20*$P$3+Q20*$Q$3+R20*$R$3</f>
        <v>68</v>
      </c>
      <c r="I20" s="15">
        <f>H20-J20</f>
        <v>68</v>
      </c>
      <c r="J20" s="15">
        <v>0</v>
      </c>
      <c r="K20" s="4"/>
      <c r="L20" s="4"/>
      <c r="M20" s="14"/>
      <c r="N20" s="14">
        <v>4</v>
      </c>
      <c r="O20" s="4"/>
      <c r="P20" s="4"/>
      <c r="Q20" s="14"/>
      <c r="R20" s="14"/>
      <c r="S20" s="4"/>
      <c r="T20" s="27"/>
    </row>
    <row r="21" spans="1:20" ht="13.9" customHeight="1">
      <c r="A21" s="46"/>
      <c r="B21" s="4">
        <v>17</v>
      </c>
      <c r="C21" s="38" t="s">
        <v>36</v>
      </c>
      <c r="D21" s="39"/>
      <c r="E21" s="4" t="s">
        <v>22</v>
      </c>
      <c r="F21" s="6">
        <f t="shared" si="7"/>
        <v>12.444444444444445</v>
      </c>
      <c r="G21" s="4" t="s">
        <v>16</v>
      </c>
      <c r="H21" s="7">
        <f t="shared" ref="H21:H25" si="11">K21*$K$3+L21*$L$3+M21*$M$3+N21*$N$3+O21*$O$3+P21*$P$3+Q21*$Q$3+R21*$R$3</f>
        <v>224</v>
      </c>
      <c r="I21" s="7">
        <f>H21</f>
        <v>224</v>
      </c>
      <c r="J21" s="7">
        <v>0</v>
      </c>
      <c r="K21" s="4"/>
      <c r="L21" s="4"/>
      <c r="M21" s="14"/>
      <c r="N21" s="14"/>
      <c r="O21" s="4">
        <v>4</v>
      </c>
      <c r="P21" s="4">
        <v>2</v>
      </c>
      <c r="Q21" s="14">
        <v>4</v>
      </c>
      <c r="R21" s="14">
        <v>4</v>
      </c>
      <c r="S21" s="4"/>
      <c r="T21" s="27"/>
    </row>
    <row r="22" spans="1:20" ht="13.9" customHeight="1">
      <c r="A22" s="46"/>
      <c r="B22" s="4">
        <v>18</v>
      </c>
      <c r="C22" s="38" t="s">
        <v>37</v>
      </c>
      <c r="D22" s="39"/>
      <c r="E22" s="4" t="s">
        <v>15</v>
      </c>
      <c r="F22" s="4">
        <f t="shared" ref="F22:F23" si="12">K22+L22+M22+N22+O22+P22+Q22+R22</f>
        <v>1</v>
      </c>
      <c r="G22" s="4" t="s">
        <v>26</v>
      </c>
      <c r="H22" s="7">
        <f t="shared" ref="H22" si="13">K22*16+L22*16+M22*16+N22*16+O22*15+P22*15+Q22*13+R22*16</f>
        <v>13</v>
      </c>
      <c r="I22" s="16">
        <f>H22-J22</f>
        <v>8.125</v>
      </c>
      <c r="J22" s="16">
        <f>H22*0.375</f>
        <v>4.875</v>
      </c>
      <c r="K22" s="4"/>
      <c r="L22" s="4"/>
      <c r="M22" s="17"/>
      <c r="N22" s="17"/>
      <c r="O22" s="4"/>
      <c r="P22" s="4"/>
      <c r="Q22" s="17">
        <v>1</v>
      </c>
      <c r="R22" s="17"/>
      <c r="S22" s="4"/>
      <c r="T22" s="27"/>
    </row>
    <row r="23" spans="1:20" ht="13.9" customHeight="1">
      <c r="A23" s="46"/>
      <c r="B23" s="4">
        <v>19</v>
      </c>
      <c r="C23" s="38" t="s">
        <v>38</v>
      </c>
      <c r="D23" s="39"/>
      <c r="E23" s="4" t="s">
        <v>15</v>
      </c>
      <c r="F23" s="4">
        <f t="shared" si="12"/>
        <v>2</v>
      </c>
      <c r="G23" s="4" t="s">
        <v>16</v>
      </c>
      <c r="H23" s="7">
        <f t="shared" ref="H23" si="14">K23*16+L23*16+M23*16+N23*16+O23*15+P23*15+Q23*13+R23*16</f>
        <v>32</v>
      </c>
      <c r="I23" s="7">
        <f t="shared" ref="I23" si="15">H23</f>
        <v>32</v>
      </c>
      <c r="J23" s="7">
        <v>0</v>
      </c>
      <c r="K23" s="4"/>
      <c r="L23" s="4"/>
      <c r="M23" s="17"/>
      <c r="N23" s="17"/>
      <c r="O23" s="4"/>
      <c r="P23" s="4"/>
      <c r="Q23" s="17"/>
      <c r="R23" s="17">
        <v>2</v>
      </c>
      <c r="S23" s="4"/>
      <c r="T23" s="27"/>
    </row>
    <row r="24" spans="1:20" ht="13.9" customHeight="1">
      <c r="A24" s="46"/>
      <c r="B24" s="4">
        <v>20</v>
      </c>
      <c r="C24" s="38" t="s">
        <v>39</v>
      </c>
      <c r="D24" s="39"/>
      <c r="E24" s="4" t="s">
        <v>15</v>
      </c>
      <c r="F24" s="6">
        <f>H24/18</f>
        <v>1.7777777777777777</v>
      </c>
      <c r="G24" s="4" t="s">
        <v>26</v>
      </c>
      <c r="H24" s="7">
        <f t="shared" si="11"/>
        <v>32</v>
      </c>
      <c r="I24" s="7">
        <f>H24*0.1</f>
        <v>3.2</v>
      </c>
      <c r="J24" s="7">
        <f>H24-I24</f>
        <v>28.8</v>
      </c>
      <c r="K24" s="4"/>
      <c r="L24" s="4"/>
      <c r="M24" s="14"/>
      <c r="N24" s="14"/>
      <c r="O24" s="4"/>
      <c r="P24" s="4"/>
      <c r="Q24" s="14">
        <v>1</v>
      </c>
      <c r="R24" s="14">
        <v>1</v>
      </c>
      <c r="S24" s="4"/>
      <c r="T24" s="27"/>
    </row>
    <row r="25" spans="1:20" ht="13.9" customHeight="1">
      <c r="A25" s="46"/>
      <c r="B25" s="4">
        <v>21</v>
      </c>
      <c r="C25" s="38" t="s">
        <v>40</v>
      </c>
      <c r="D25" s="39"/>
      <c r="E25" s="4" t="s">
        <v>15</v>
      </c>
      <c r="F25" s="6">
        <v>4</v>
      </c>
      <c r="G25" s="4" t="s">
        <v>26</v>
      </c>
      <c r="H25" s="7">
        <f t="shared" si="11"/>
        <v>64</v>
      </c>
      <c r="I25" s="15">
        <f t="shared" ref="I25:I26" si="16">H25-J25</f>
        <v>32</v>
      </c>
      <c r="J25" s="15">
        <f>H25*0.5</f>
        <v>32</v>
      </c>
      <c r="K25" s="4"/>
      <c r="L25" s="4"/>
      <c r="M25" s="14"/>
      <c r="N25" s="14"/>
      <c r="O25" s="4"/>
      <c r="P25" s="4">
        <v>4</v>
      </c>
      <c r="Q25" s="14"/>
      <c r="R25" s="14"/>
      <c r="S25" s="4"/>
      <c r="T25" s="27"/>
    </row>
    <row r="26" spans="1:20" ht="13.9" customHeight="1">
      <c r="A26" s="46"/>
      <c r="B26" s="4">
        <v>22</v>
      </c>
      <c r="C26" s="38" t="s">
        <v>41</v>
      </c>
      <c r="D26" s="39"/>
      <c r="E26" s="4" t="s">
        <v>15</v>
      </c>
      <c r="F26" s="6">
        <f>H26/18</f>
        <v>1.3333333333333333</v>
      </c>
      <c r="G26" s="4" t="s">
        <v>26</v>
      </c>
      <c r="H26" s="7">
        <v>24</v>
      </c>
      <c r="I26" s="15">
        <f t="shared" si="16"/>
        <v>12</v>
      </c>
      <c r="J26" s="15">
        <f>H26*0.5</f>
        <v>12</v>
      </c>
      <c r="K26" s="4"/>
      <c r="L26" s="4"/>
      <c r="M26" s="14"/>
      <c r="N26" s="14"/>
      <c r="O26" s="4"/>
      <c r="P26" s="4"/>
      <c r="Q26" s="14">
        <v>4</v>
      </c>
      <c r="R26" s="14"/>
      <c r="S26" s="4"/>
      <c r="T26" s="27"/>
    </row>
    <row r="27" spans="1:20" ht="13.9" customHeight="1">
      <c r="A27" s="46"/>
      <c r="B27" s="4">
        <v>23</v>
      </c>
      <c r="C27" s="38" t="s">
        <v>42</v>
      </c>
      <c r="D27" s="39"/>
      <c r="E27" s="4" t="s">
        <v>15</v>
      </c>
      <c r="F27" s="4">
        <v>2</v>
      </c>
      <c r="G27" s="4" t="s">
        <v>16</v>
      </c>
      <c r="H27" s="7">
        <v>36</v>
      </c>
      <c r="I27" s="7">
        <v>36</v>
      </c>
      <c r="J27" s="7">
        <v>0</v>
      </c>
      <c r="K27" s="4"/>
      <c r="L27" s="4"/>
      <c r="M27" s="17"/>
      <c r="N27" s="17"/>
      <c r="O27" s="4"/>
      <c r="P27" s="4"/>
      <c r="Q27" s="17" t="s">
        <v>43</v>
      </c>
      <c r="R27" s="17"/>
      <c r="S27" s="4"/>
      <c r="T27" s="27"/>
    </row>
    <row r="28" spans="1:20" ht="13.9" customHeight="1">
      <c r="A28" s="46"/>
      <c r="B28" s="4">
        <v>24</v>
      </c>
      <c r="C28" s="38" t="s">
        <v>44</v>
      </c>
      <c r="D28" s="39"/>
      <c r="E28" s="4" t="s">
        <v>15</v>
      </c>
      <c r="F28" s="6">
        <f>H28/18</f>
        <v>1.7777777777777777</v>
      </c>
      <c r="G28" s="4" t="s">
        <v>26</v>
      </c>
      <c r="H28" s="7">
        <f>K28*$K$3+L28*$L$3+M28*$M$3+N28*$N$3+O28*$O$3+P28*$P$3+Q28*$Q$3+R28*$R$3</f>
        <v>32</v>
      </c>
      <c r="I28" s="7">
        <f>H28*0.75</f>
        <v>24</v>
      </c>
      <c r="J28" s="7">
        <f t="shared" ref="J28:J29" si="17">H28-I28</f>
        <v>8</v>
      </c>
      <c r="K28" s="4"/>
      <c r="L28" s="4"/>
      <c r="M28" s="14"/>
      <c r="N28" s="14"/>
      <c r="O28" s="4"/>
      <c r="P28" s="4"/>
      <c r="Q28" s="14">
        <v>2</v>
      </c>
      <c r="R28" s="14"/>
      <c r="S28" s="4"/>
      <c r="T28" s="27"/>
    </row>
    <row r="29" spans="1:20" ht="13.9" customHeight="1">
      <c r="A29" s="47" t="s">
        <v>45</v>
      </c>
      <c r="B29" s="4">
        <v>25</v>
      </c>
      <c r="C29" s="38" t="s">
        <v>46</v>
      </c>
      <c r="D29" s="39"/>
      <c r="E29" s="4" t="s">
        <v>15</v>
      </c>
      <c r="F29" s="6">
        <f t="shared" ref="F29:F49" si="18">H29/18</f>
        <v>3.7777777777777777</v>
      </c>
      <c r="G29" s="4" t="s">
        <v>26</v>
      </c>
      <c r="H29" s="7">
        <f t="shared" ref="H29:H49" si="19">K29*$K$3+L29*$L$3+M29*$M$3+N29*$N$3+O29*$O$3+P29*$P$3+Q29*$Q$3+R29*$R$3</f>
        <v>68</v>
      </c>
      <c r="I29" s="7">
        <f>H29*50%</f>
        <v>34</v>
      </c>
      <c r="J29" s="7">
        <f t="shared" si="17"/>
        <v>34</v>
      </c>
      <c r="K29" s="4">
        <v>4</v>
      </c>
      <c r="L29" s="4"/>
      <c r="M29" s="14"/>
      <c r="N29" s="14"/>
      <c r="O29" s="18"/>
      <c r="P29" s="18"/>
      <c r="Q29" s="14"/>
      <c r="R29" s="14"/>
      <c r="S29" s="4"/>
      <c r="T29" s="27"/>
    </row>
    <row r="30" spans="1:20" ht="13.9" customHeight="1">
      <c r="A30" s="47"/>
      <c r="B30" s="4">
        <v>26</v>
      </c>
      <c r="C30" s="38" t="s">
        <v>47</v>
      </c>
      <c r="D30" s="39"/>
      <c r="E30" s="4" t="s">
        <v>15</v>
      </c>
      <c r="F30" s="6">
        <f t="shared" si="18"/>
        <v>5.666666666666667</v>
      </c>
      <c r="G30" s="4" t="s">
        <v>26</v>
      </c>
      <c r="H30" s="7">
        <f t="shared" si="19"/>
        <v>102</v>
      </c>
      <c r="I30" s="7">
        <f t="shared" ref="I30:I34" si="20">H30*50%</f>
        <v>51</v>
      </c>
      <c r="J30" s="7">
        <f t="shared" ref="J30:J35" si="21">H30-I30</f>
        <v>51</v>
      </c>
      <c r="K30" s="4"/>
      <c r="L30" s="4">
        <v>6</v>
      </c>
      <c r="M30" s="14"/>
      <c r="N30" s="14"/>
      <c r="O30" s="18"/>
      <c r="P30" s="18"/>
      <c r="Q30" s="14"/>
      <c r="R30" s="14"/>
      <c r="S30" s="4"/>
      <c r="T30" s="27"/>
    </row>
    <row r="31" spans="1:20" ht="13.9" customHeight="1">
      <c r="A31" s="47"/>
      <c r="B31" s="4">
        <v>27</v>
      </c>
      <c r="C31" s="38" t="s">
        <v>48</v>
      </c>
      <c r="D31" s="39"/>
      <c r="E31" s="4" t="s">
        <v>15</v>
      </c>
      <c r="F31" s="6">
        <f t="shared" si="18"/>
        <v>5.666666666666667</v>
      </c>
      <c r="G31" s="4" t="s">
        <v>26</v>
      </c>
      <c r="H31" s="7">
        <f t="shared" si="19"/>
        <v>102</v>
      </c>
      <c r="I31" s="19">
        <f t="shared" si="20"/>
        <v>51</v>
      </c>
      <c r="J31" s="19">
        <v>54</v>
      </c>
      <c r="K31" s="4"/>
      <c r="L31" s="4"/>
      <c r="M31" s="14">
        <v>6</v>
      </c>
      <c r="N31" s="14"/>
      <c r="O31" s="4"/>
      <c r="P31" s="4"/>
      <c r="Q31" s="14"/>
      <c r="R31" s="14"/>
      <c r="S31" s="4"/>
      <c r="T31" s="27"/>
    </row>
    <row r="32" spans="1:20" ht="13.9" customHeight="1">
      <c r="A32" s="47"/>
      <c r="B32" s="4">
        <v>28</v>
      </c>
      <c r="C32" s="38" t="s">
        <v>49</v>
      </c>
      <c r="D32" s="39"/>
      <c r="E32" s="4" t="s">
        <v>22</v>
      </c>
      <c r="F32" s="6">
        <f t="shared" si="18"/>
        <v>3.7777777777777777</v>
      </c>
      <c r="G32" s="4" t="s">
        <v>26</v>
      </c>
      <c r="H32" s="7">
        <f t="shared" si="19"/>
        <v>68</v>
      </c>
      <c r="I32" s="7">
        <f t="shared" si="20"/>
        <v>34</v>
      </c>
      <c r="J32" s="7">
        <f t="shared" si="21"/>
        <v>34</v>
      </c>
      <c r="K32" s="4"/>
      <c r="L32" s="4"/>
      <c r="M32" s="14"/>
      <c r="N32" s="14">
        <v>4</v>
      </c>
      <c r="O32" s="4"/>
      <c r="P32" s="4"/>
      <c r="Q32" s="14"/>
      <c r="R32" s="14"/>
      <c r="S32" s="4"/>
      <c r="T32" s="27"/>
    </row>
    <row r="33" spans="1:20" ht="13.9" customHeight="1">
      <c r="A33" s="47"/>
      <c r="B33" s="4">
        <v>29</v>
      </c>
      <c r="C33" s="38" t="s">
        <v>50</v>
      </c>
      <c r="D33" s="39"/>
      <c r="E33" s="4" t="s">
        <v>15</v>
      </c>
      <c r="F33" s="6">
        <f t="shared" si="18"/>
        <v>3.7777777777777777</v>
      </c>
      <c r="G33" s="4" t="s">
        <v>26</v>
      </c>
      <c r="H33" s="7">
        <f t="shared" si="19"/>
        <v>68</v>
      </c>
      <c r="I33" s="7">
        <f t="shared" si="20"/>
        <v>34</v>
      </c>
      <c r="J33" s="7">
        <f t="shared" si="21"/>
        <v>34</v>
      </c>
      <c r="K33" s="4"/>
      <c r="L33" s="4"/>
      <c r="M33" s="14"/>
      <c r="N33" s="14">
        <v>4</v>
      </c>
      <c r="O33" s="4"/>
      <c r="P33" s="4"/>
      <c r="Q33" s="14"/>
      <c r="R33" s="14"/>
      <c r="S33" s="4"/>
      <c r="T33" s="27"/>
    </row>
    <row r="34" spans="1:20" ht="13.9" customHeight="1">
      <c r="A34" s="47"/>
      <c r="B34" s="4">
        <v>30</v>
      </c>
      <c r="C34" s="38" t="s">
        <v>51</v>
      </c>
      <c r="D34" s="39"/>
      <c r="E34" s="4" t="s">
        <v>15</v>
      </c>
      <c r="F34" s="6">
        <f t="shared" si="18"/>
        <v>3.5555555555555554</v>
      </c>
      <c r="G34" s="4" t="s">
        <v>26</v>
      </c>
      <c r="H34" s="7">
        <f t="shared" si="19"/>
        <v>64</v>
      </c>
      <c r="I34" s="7">
        <f t="shared" si="20"/>
        <v>32</v>
      </c>
      <c r="J34" s="7">
        <f t="shared" si="21"/>
        <v>32</v>
      </c>
      <c r="K34" s="4"/>
      <c r="L34" s="4"/>
      <c r="M34" s="14"/>
      <c r="N34" s="14"/>
      <c r="O34" s="4">
        <v>4</v>
      </c>
      <c r="P34" s="4"/>
      <c r="Q34" s="14"/>
      <c r="R34" s="14"/>
      <c r="S34" s="4"/>
      <c r="T34" s="27"/>
    </row>
    <row r="35" spans="1:20" ht="13.9" customHeight="1">
      <c r="A35" s="47"/>
      <c r="B35" s="4">
        <v>31</v>
      </c>
      <c r="C35" s="38" t="s">
        <v>52</v>
      </c>
      <c r="D35" s="39"/>
      <c r="E35" s="4" t="s">
        <v>22</v>
      </c>
      <c r="F35" s="6">
        <v>7</v>
      </c>
      <c r="G35" s="4" t="s">
        <v>26</v>
      </c>
      <c r="H35" s="7">
        <f t="shared" si="19"/>
        <v>112</v>
      </c>
      <c r="I35" s="20">
        <v>54</v>
      </c>
      <c r="J35" s="20">
        <f t="shared" si="21"/>
        <v>58</v>
      </c>
      <c r="K35" s="4"/>
      <c r="L35" s="4"/>
      <c r="M35" s="14"/>
      <c r="N35" s="14"/>
      <c r="O35" s="4">
        <v>4</v>
      </c>
      <c r="P35" s="4">
        <v>3</v>
      </c>
      <c r="Q35" s="14"/>
      <c r="R35" s="14"/>
      <c r="S35" s="4"/>
      <c r="T35" s="27"/>
    </row>
    <row r="36" spans="1:20" ht="13.9" customHeight="1">
      <c r="A36" s="47"/>
      <c r="B36" s="4">
        <v>32</v>
      </c>
      <c r="C36" s="38" t="s">
        <v>53</v>
      </c>
      <c r="D36" s="39"/>
      <c r="E36" s="4" t="s">
        <v>15</v>
      </c>
      <c r="F36" s="6">
        <f t="shared" si="18"/>
        <v>3.5555555555555554</v>
      </c>
      <c r="G36" s="4" t="s">
        <v>26</v>
      </c>
      <c r="H36" s="7">
        <f t="shared" si="19"/>
        <v>64</v>
      </c>
      <c r="I36" s="7">
        <f t="shared" ref="I36:I45" si="22">H36*50%</f>
        <v>32</v>
      </c>
      <c r="J36" s="7">
        <f t="shared" ref="J36:J45" si="23">H36-I36</f>
        <v>32</v>
      </c>
      <c r="K36" s="4"/>
      <c r="L36" s="4"/>
      <c r="M36" s="14"/>
      <c r="N36" s="14"/>
      <c r="O36" s="4">
        <v>4</v>
      </c>
      <c r="P36" s="4"/>
      <c r="Q36" s="14"/>
      <c r="R36" s="14"/>
      <c r="S36" s="4"/>
      <c r="T36" s="27"/>
    </row>
    <row r="37" spans="1:20" ht="13.9" customHeight="1">
      <c r="A37" s="47"/>
      <c r="B37" s="4">
        <v>33</v>
      </c>
      <c r="C37" s="38" t="s">
        <v>54</v>
      </c>
      <c r="D37" s="39"/>
      <c r="E37" s="4" t="s">
        <v>22</v>
      </c>
      <c r="F37" s="6">
        <f t="shared" si="18"/>
        <v>3.7777777777777777</v>
      </c>
      <c r="G37" s="4" t="s">
        <v>26</v>
      </c>
      <c r="H37" s="7">
        <f t="shared" si="19"/>
        <v>68</v>
      </c>
      <c r="I37" s="7">
        <f t="shared" si="22"/>
        <v>34</v>
      </c>
      <c r="J37" s="7">
        <f t="shared" si="23"/>
        <v>34</v>
      </c>
      <c r="K37" s="4"/>
      <c r="L37" s="4"/>
      <c r="M37" s="14"/>
      <c r="N37" s="14">
        <v>4</v>
      </c>
      <c r="O37" s="4"/>
      <c r="P37" s="4"/>
      <c r="Q37" s="14"/>
      <c r="R37" s="14"/>
      <c r="S37" s="4"/>
      <c r="T37" s="27"/>
    </row>
    <row r="38" spans="1:20" ht="13.9" customHeight="1">
      <c r="A38" s="47"/>
      <c r="B38" s="4">
        <v>34</v>
      </c>
      <c r="C38" s="38" t="s">
        <v>55</v>
      </c>
      <c r="D38" s="39"/>
      <c r="E38" s="4" t="s">
        <v>22</v>
      </c>
      <c r="F38" s="6">
        <f t="shared" si="18"/>
        <v>2.6666666666666665</v>
      </c>
      <c r="G38" s="4" t="s">
        <v>26</v>
      </c>
      <c r="H38" s="7">
        <f t="shared" si="19"/>
        <v>48</v>
      </c>
      <c r="I38" s="20">
        <v>22</v>
      </c>
      <c r="J38" s="20">
        <f t="shared" si="23"/>
        <v>26</v>
      </c>
      <c r="K38" s="4"/>
      <c r="L38" s="4"/>
      <c r="M38" s="14"/>
      <c r="N38" s="14"/>
      <c r="O38" s="4"/>
      <c r="P38" s="4">
        <v>3</v>
      </c>
      <c r="Q38" s="14"/>
      <c r="R38" s="14"/>
      <c r="S38" s="4"/>
      <c r="T38" s="27"/>
    </row>
    <row r="39" spans="1:20" ht="13.9" customHeight="1">
      <c r="A39" s="47"/>
      <c r="B39" s="4">
        <v>35</v>
      </c>
      <c r="C39" s="38" t="s">
        <v>56</v>
      </c>
      <c r="D39" s="39"/>
      <c r="E39" s="4" t="s">
        <v>22</v>
      </c>
      <c r="F39" s="6">
        <v>8</v>
      </c>
      <c r="G39" s="4" t="s">
        <v>26</v>
      </c>
      <c r="H39" s="7">
        <f t="shared" si="19"/>
        <v>128</v>
      </c>
      <c r="I39" s="7">
        <f t="shared" si="22"/>
        <v>64</v>
      </c>
      <c r="J39" s="7">
        <f t="shared" si="23"/>
        <v>64</v>
      </c>
      <c r="K39" s="4"/>
      <c r="L39" s="4"/>
      <c r="M39" s="14"/>
      <c r="N39" s="14"/>
      <c r="O39" s="4">
        <v>4</v>
      </c>
      <c r="P39" s="4">
        <v>4</v>
      </c>
      <c r="Q39" s="14"/>
      <c r="R39" s="14"/>
      <c r="S39" s="4"/>
      <c r="T39" s="27"/>
    </row>
    <row r="40" spans="1:20" ht="13.9" customHeight="1">
      <c r="A40" s="47"/>
      <c r="B40" s="4">
        <v>36</v>
      </c>
      <c r="C40" s="38" t="s">
        <v>57</v>
      </c>
      <c r="D40" s="39"/>
      <c r="E40" s="4" t="s">
        <v>15</v>
      </c>
      <c r="F40" s="6">
        <f t="shared" ref="F40:F45" si="24">H40/18</f>
        <v>3.5555555555555554</v>
      </c>
      <c r="G40" s="4" t="s">
        <v>26</v>
      </c>
      <c r="H40" s="7">
        <f t="shared" si="19"/>
        <v>64</v>
      </c>
      <c r="I40" s="7">
        <f t="shared" si="22"/>
        <v>32</v>
      </c>
      <c r="J40" s="7">
        <f t="shared" si="23"/>
        <v>32</v>
      </c>
      <c r="K40" s="4"/>
      <c r="L40" s="4"/>
      <c r="M40" s="14"/>
      <c r="N40" s="14"/>
      <c r="O40" s="4"/>
      <c r="P40" s="4"/>
      <c r="Q40" s="14">
        <v>4</v>
      </c>
      <c r="R40" s="14"/>
      <c r="S40" s="4"/>
      <c r="T40" s="27"/>
    </row>
    <row r="41" spans="1:20" ht="13.9" customHeight="1">
      <c r="A41" s="47"/>
      <c r="B41" s="4">
        <v>37</v>
      </c>
      <c r="C41" s="38" t="s">
        <v>58</v>
      </c>
      <c r="D41" s="39"/>
      <c r="E41" s="4" t="s">
        <v>22</v>
      </c>
      <c r="F41" s="6">
        <f t="shared" si="24"/>
        <v>3.5555555555555554</v>
      </c>
      <c r="G41" s="4" t="s">
        <v>26</v>
      </c>
      <c r="H41" s="7">
        <f t="shared" si="19"/>
        <v>64</v>
      </c>
      <c r="I41" s="7">
        <f t="shared" si="22"/>
        <v>32</v>
      </c>
      <c r="J41" s="7">
        <f t="shared" si="23"/>
        <v>32</v>
      </c>
      <c r="K41" s="18"/>
      <c r="L41" s="18"/>
      <c r="M41" s="14"/>
      <c r="N41" s="14"/>
      <c r="O41" s="18"/>
      <c r="P41" s="4"/>
      <c r="Q41" s="14">
        <v>4</v>
      </c>
      <c r="R41" s="14"/>
      <c r="S41" s="4"/>
      <c r="T41" s="27"/>
    </row>
    <row r="42" spans="1:20" ht="13.9" customHeight="1">
      <c r="A42" s="47"/>
      <c r="B42" s="4">
        <v>38</v>
      </c>
      <c r="C42" s="38" t="s">
        <v>59</v>
      </c>
      <c r="D42" s="39"/>
      <c r="E42" s="4" t="s">
        <v>15</v>
      </c>
      <c r="F42" s="6">
        <f t="shared" si="24"/>
        <v>3.5555555555555554</v>
      </c>
      <c r="G42" s="4" t="s">
        <v>26</v>
      </c>
      <c r="H42" s="7">
        <f t="shared" si="19"/>
        <v>64</v>
      </c>
      <c r="I42" s="7">
        <f t="shared" si="22"/>
        <v>32</v>
      </c>
      <c r="J42" s="7">
        <f t="shared" si="23"/>
        <v>32</v>
      </c>
      <c r="K42" s="4"/>
      <c r="L42" s="4"/>
      <c r="M42" s="14"/>
      <c r="N42" s="14"/>
      <c r="O42" s="4"/>
      <c r="P42" s="4"/>
      <c r="Q42" s="14"/>
      <c r="R42" s="14">
        <v>4</v>
      </c>
      <c r="S42" s="18"/>
      <c r="T42" s="28"/>
    </row>
    <row r="43" spans="1:20" ht="13.9" customHeight="1">
      <c r="A43" s="47"/>
      <c r="B43" s="4">
        <v>39</v>
      </c>
      <c r="C43" s="38" t="s">
        <v>60</v>
      </c>
      <c r="D43" s="39"/>
      <c r="E43" s="4" t="s">
        <v>22</v>
      </c>
      <c r="F43" s="6">
        <f t="shared" si="24"/>
        <v>3.5555555555555554</v>
      </c>
      <c r="G43" s="4" t="s">
        <v>26</v>
      </c>
      <c r="H43" s="7">
        <f t="shared" si="19"/>
        <v>64</v>
      </c>
      <c r="I43" s="7">
        <f t="shared" si="22"/>
        <v>32</v>
      </c>
      <c r="J43" s="7">
        <f t="shared" si="23"/>
        <v>32</v>
      </c>
      <c r="K43" s="18"/>
      <c r="L43" s="18"/>
      <c r="M43" s="14"/>
      <c r="N43" s="14"/>
      <c r="O43" s="18"/>
      <c r="P43" s="4"/>
      <c r="Q43" s="14"/>
      <c r="R43" s="14">
        <v>4</v>
      </c>
      <c r="S43" s="4"/>
      <c r="T43" s="27"/>
    </row>
    <row r="44" spans="1:20" ht="13.9" customHeight="1">
      <c r="A44" s="48" t="s">
        <v>61</v>
      </c>
      <c r="B44" s="4">
        <v>40</v>
      </c>
      <c r="C44" s="59" t="s">
        <v>62</v>
      </c>
      <c r="D44" s="5" t="s">
        <v>63</v>
      </c>
      <c r="E44" s="4" t="s">
        <v>15</v>
      </c>
      <c r="F44" s="6">
        <f t="shared" si="24"/>
        <v>3.7777777777777777</v>
      </c>
      <c r="G44" s="4" t="s">
        <v>26</v>
      </c>
      <c r="H44" s="7">
        <f t="shared" si="19"/>
        <v>68</v>
      </c>
      <c r="I44" s="7">
        <f t="shared" si="22"/>
        <v>34</v>
      </c>
      <c r="J44" s="7">
        <f t="shared" si="23"/>
        <v>34</v>
      </c>
      <c r="K44" s="4"/>
      <c r="L44" s="4"/>
      <c r="M44" s="14">
        <v>4</v>
      </c>
      <c r="N44" s="14"/>
      <c r="O44" s="4"/>
      <c r="P44" s="4"/>
      <c r="Q44" s="14"/>
      <c r="R44" s="14"/>
      <c r="S44" s="4"/>
      <c r="T44" s="27"/>
    </row>
    <row r="45" spans="1:20" ht="13.9" customHeight="1">
      <c r="A45" s="49"/>
      <c r="B45" s="4">
        <v>41</v>
      </c>
      <c r="C45" s="60"/>
      <c r="D45" s="5" t="s">
        <v>64</v>
      </c>
      <c r="E45" s="4" t="s">
        <v>15</v>
      </c>
      <c r="F45" s="6">
        <f t="shared" si="24"/>
        <v>3.7777777777777777</v>
      </c>
      <c r="G45" s="4" t="s">
        <v>26</v>
      </c>
      <c r="H45" s="7">
        <f t="shared" si="19"/>
        <v>68</v>
      </c>
      <c r="I45" s="7">
        <f t="shared" si="22"/>
        <v>34</v>
      </c>
      <c r="J45" s="7">
        <f t="shared" si="23"/>
        <v>34</v>
      </c>
      <c r="K45" s="4"/>
      <c r="L45" s="4"/>
      <c r="M45" s="14"/>
      <c r="N45" s="14">
        <v>4</v>
      </c>
      <c r="O45" s="4"/>
      <c r="P45" s="4"/>
      <c r="Q45" s="14"/>
      <c r="R45" s="14"/>
      <c r="S45" s="4"/>
      <c r="T45" s="27"/>
    </row>
    <row r="46" spans="1:20" ht="13.9" customHeight="1">
      <c r="A46" s="49"/>
      <c r="B46" s="4">
        <v>42</v>
      </c>
      <c r="C46" s="56" t="s">
        <v>65</v>
      </c>
      <c r="D46" s="5" t="s">
        <v>66</v>
      </c>
      <c r="E46" s="4" t="s">
        <v>22</v>
      </c>
      <c r="F46" s="6">
        <v>4</v>
      </c>
      <c r="G46" s="4" t="s">
        <v>26</v>
      </c>
      <c r="H46" s="7">
        <f t="shared" ref="H46" si="25">K46*$K$3+L46*$L$3+M46*$M$3+N46*$N$3+O46*$O$3+P46*$P$3+Q46*$Q$3+R46*$R$3</f>
        <v>64</v>
      </c>
      <c r="I46" s="7">
        <f t="shared" ref="I46" si="26">H46*50%</f>
        <v>32</v>
      </c>
      <c r="J46" s="7">
        <f t="shared" ref="J46" si="27">H46-I46</f>
        <v>32</v>
      </c>
      <c r="K46" s="18"/>
      <c r="L46" s="18"/>
      <c r="M46" s="14"/>
      <c r="N46" s="14"/>
      <c r="O46" s="18"/>
      <c r="P46" s="4">
        <v>4</v>
      </c>
      <c r="Q46" s="29"/>
      <c r="R46" s="14"/>
      <c r="S46" s="4"/>
      <c r="T46" s="27"/>
    </row>
    <row r="47" spans="1:20" ht="13.9" customHeight="1">
      <c r="A47" s="49"/>
      <c r="B47" s="4">
        <v>43</v>
      </c>
      <c r="C47" s="57"/>
      <c r="D47" s="5" t="s">
        <v>67</v>
      </c>
      <c r="E47" s="4" t="s">
        <v>15</v>
      </c>
      <c r="F47" s="6">
        <f t="shared" si="18"/>
        <v>3.5555555555555554</v>
      </c>
      <c r="G47" s="4" t="s">
        <v>26</v>
      </c>
      <c r="H47" s="7">
        <f t="shared" si="19"/>
        <v>64</v>
      </c>
      <c r="I47" s="7">
        <f t="shared" ref="I47:I49" si="28">H47*50%</f>
        <v>32</v>
      </c>
      <c r="J47" s="7">
        <f t="shared" ref="J47:J78" si="29">H47-I47</f>
        <v>32</v>
      </c>
      <c r="K47" s="4"/>
      <c r="L47" s="4"/>
      <c r="M47" s="14"/>
      <c r="N47" s="14"/>
      <c r="O47" s="4"/>
      <c r="P47" s="4"/>
      <c r="Q47" s="14"/>
      <c r="R47" s="14">
        <v>4</v>
      </c>
      <c r="S47" s="4"/>
      <c r="T47" s="27"/>
    </row>
    <row r="48" spans="1:20" ht="13.9" customHeight="1">
      <c r="A48" s="49"/>
      <c r="B48" s="4">
        <v>44</v>
      </c>
      <c r="C48" s="57"/>
      <c r="D48" s="5" t="s">
        <v>68</v>
      </c>
      <c r="E48" s="4" t="s">
        <v>15</v>
      </c>
      <c r="F48" s="6">
        <f t="shared" si="18"/>
        <v>3.5555555555555554</v>
      </c>
      <c r="G48" s="4" t="s">
        <v>26</v>
      </c>
      <c r="H48" s="7">
        <f t="shared" si="19"/>
        <v>64</v>
      </c>
      <c r="I48" s="7">
        <f t="shared" si="28"/>
        <v>32</v>
      </c>
      <c r="J48" s="7">
        <f t="shared" si="29"/>
        <v>32</v>
      </c>
      <c r="K48" s="4"/>
      <c r="L48" s="4"/>
      <c r="M48" s="14"/>
      <c r="N48" s="14"/>
      <c r="O48" s="4">
        <v>4</v>
      </c>
      <c r="P48" s="4"/>
      <c r="Q48" s="14"/>
      <c r="R48" s="14"/>
      <c r="S48" s="4"/>
      <c r="T48" s="27"/>
    </row>
    <row r="49" spans="1:20" ht="13.9" customHeight="1">
      <c r="A49" s="49"/>
      <c r="B49" s="4">
        <v>45</v>
      </c>
      <c r="C49" s="57"/>
      <c r="D49" s="5" t="s">
        <v>69</v>
      </c>
      <c r="E49" s="4" t="s">
        <v>15</v>
      </c>
      <c r="F49" s="6">
        <f t="shared" si="18"/>
        <v>2.8333333333333335</v>
      </c>
      <c r="G49" s="4" t="s">
        <v>26</v>
      </c>
      <c r="H49" s="7">
        <f t="shared" si="19"/>
        <v>51</v>
      </c>
      <c r="I49" s="7">
        <f t="shared" si="28"/>
        <v>25.5</v>
      </c>
      <c r="J49" s="7">
        <f t="shared" si="29"/>
        <v>25.5</v>
      </c>
      <c r="K49" s="4"/>
      <c r="L49" s="4"/>
      <c r="M49" s="14"/>
      <c r="N49" s="14">
        <v>3</v>
      </c>
      <c r="O49" s="4"/>
      <c r="P49" s="4"/>
      <c r="Q49" s="14"/>
      <c r="R49" s="14"/>
      <c r="S49" s="4"/>
      <c r="T49" s="27"/>
    </row>
    <row r="50" spans="1:20" ht="13.9" customHeight="1">
      <c r="A50" s="49"/>
      <c r="B50" s="4">
        <v>46</v>
      </c>
      <c r="C50" s="58"/>
      <c r="D50" s="5" t="s">
        <v>70</v>
      </c>
      <c r="E50" s="4" t="s">
        <v>15</v>
      </c>
      <c r="F50" s="6">
        <f t="shared" ref="F50:F55" si="30">H50/18</f>
        <v>3.5555555555555554</v>
      </c>
      <c r="G50" s="4" t="s">
        <v>26</v>
      </c>
      <c r="H50" s="7">
        <f t="shared" ref="H50:H55" si="31">K50*$K$3+L50*$L$3+M50*$M$3+N50*$N$3+O50*$O$3+P50*$P$3+Q50*$Q$3+R50*$R$3</f>
        <v>64</v>
      </c>
      <c r="I50" s="7">
        <f t="shared" ref="I50:I51" si="32">H50*50%</f>
        <v>32</v>
      </c>
      <c r="J50" s="7">
        <f t="shared" ref="J50:J55" si="33">H50-I50</f>
        <v>32</v>
      </c>
      <c r="K50" s="4"/>
      <c r="L50" s="4"/>
      <c r="M50" s="14"/>
      <c r="N50" s="14"/>
      <c r="O50" s="4"/>
      <c r="P50" s="4"/>
      <c r="Q50" s="14"/>
      <c r="R50" s="14">
        <v>4</v>
      </c>
      <c r="S50" s="4"/>
      <c r="T50" s="27"/>
    </row>
    <row r="51" spans="1:20" ht="13.9" customHeight="1">
      <c r="A51" s="49"/>
      <c r="B51" s="4">
        <v>47</v>
      </c>
      <c r="C51" s="56" t="s">
        <v>71</v>
      </c>
      <c r="D51" s="5" t="s">
        <v>72</v>
      </c>
      <c r="E51" s="4" t="s">
        <v>15</v>
      </c>
      <c r="F51" s="6">
        <f t="shared" si="30"/>
        <v>1.7777777777777777</v>
      </c>
      <c r="G51" s="4" t="s">
        <v>26</v>
      </c>
      <c r="H51" s="7">
        <f t="shared" si="31"/>
        <v>32</v>
      </c>
      <c r="I51" s="7">
        <f t="shared" si="32"/>
        <v>16</v>
      </c>
      <c r="J51" s="7">
        <f t="shared" si="33"/>
        <v>16</v>
      </c>
      <c r="K51" s="4"/>
      <c r="L51" s="4"/>
      <c r="M51" s="14"/>
      <c r="N51" s="14"/>
      <c r="O51" s="4">
        <v>2</v>
      </c>
      <c r="P51" s="4"/>
      <c r="Q51" s="14"/>
      <c r="R51" s="14"/>
      <c r="S51" s="18"/>
      <c r="T51" s="28"/>
    </row>
    <row r="52" spans="1:20" ht="13.9" customHeight="1">
      <c r="A52" s="49"/>
      <c r="B52" s="4">
        <v>48</v>
      </c>
      <c r="C52" s="57"/>
      <c r="D52" s="5" t="s">
        <v>73</v>
      </c>
      <c r="E52" s="4" t="s">
        <v>15</v>
      </c>
      <c r="F52" s="6">
        <f t="shared" si="30"/>
        <v>2.6666666666666665</v>
      </c>
      <c r="G52" s="4" t="s">
        <v>26</v>
      </c>
      <c r="H52" s="7">
        <f t="shared" si="31"/>
        <v>48</v>
      </c>
      <c r="I52" s="20">
        <v>22</v>
      </c>
      <c r="J52" s="20">
        <f t="shared" si="33"/>
        <v>26</v>
      </c>
      <c r="K52" s="4"/>
      <c r="L52" s="4"/>
      <c r="M52" s="14"/>
      <c r="N52" s="14"/>
      <c r="O52" s="4"/>
      <c r="P52" s="4">
        <v>3</v>
      </c>
      <c r="Q52" s="14"/>
      <c r="R52" s="14"/>
      <c r="S52" s="4"/>
      <c r="T52" s="27"/>
    </row>
    <row r="53" spans="1:20" ht="13.9" customHeight="1">
      <c r="A53" s="49"/>
      <c r="B53" s="4">
        <v>49</v>
      </c>
      <c r="C53" s="57"/>
      <c r="D53" s="5" t="s">
        <v>74</v>
      </c>
      <c r="E53" s="4" t="s">
        <v>22</v>
      </c>
      <c r="F53" s="6">
        <f t="shared" si="30"/>
        <v>2.6666666666666665</v>
      </c>
      <c r="G53" s="4" t="s">
        <v>26</v>
      </c>
      <c r="H53" s="7">
        <f t="shared" si="31"/>
        <v>48</v>
      </c>
      <c r="I53" s="20">
        <v>22</v>
      </c>
      <c r="J53" s="20">
        <f t="shared" si="33"/>
        <v>26</v>
      </c>
      <c r="K53" s="4"/>
      <c r="L53" s="4"/>
      <c r="M53" s="14"/>
      <c r="N53" s="14"/>
      <c r="O53" s="4"/>
      <c r="P53" s="4"/>
      <c r="Q53" s="14">
        <v>3</v>
      </c>
      <c r="R53" s="14"/>
      <c r="S53" s="4"/>
      <c r="T53" s="27"/>
    </row>
    <row r="54" spans="1:20" ht="13.9" customHeight="1">
      <c r="A54" s="49"/>
      <c r="B54" s="4">
        <v>50</v>
      </c>
      <c r="C54" s="57"/>
      <c r="D54" s="5" t="s">
        <v>75</v>
      </c>
      <c r="E54" s="4" t="s">
        <v>15</v>
      </c>
      <c r="F54" s="6">
        <f t="shared" si="30"/>
        <v>1.7777777777777777</v>
      </c>
      <c r="G54" s="4" t="s">
        <v>26</v>
      </c>
      <c r="H54" s="7">
        <f t="shared" si="31"/>
        <v>32</v>
      </c>
      <c r="I54" s="7">
        <f>H54*50%</f>
        <v>16</v>
      </c>
      <c r="J54" s="7">
        <f t="shared" si="33"/>
        <v>16</v>
      </c>
      <c r="K54" s="4"/>
      <c r="L54" s="4"/>
      <c r="M54" s="14"/>
      <c r="N54" s="14"/>
      <c r="O54" s="4"/>
      <c r="P54" s="4"/>
      <c r="Q54" s="14">
        <v>2</v>
      </c>
      <c r="R54" s="14"/>
      <c r="S54" s="4"/>
      <c r="T54" s="27"/>
    </row>
    <row r="55" spans="1:20" ht="13.9" customHeight="1">
      <c r="A55" s="50"/>
      <c r="B55" s="4">
        <v>51</v>
      </c>
      <c r="C55" s="58"/>
      <c r="D55" s="5" t="s">
        <v>76</v>
      </c>
      <c r="E55" s="4" t="s">
        <v>15</v>
      </c>
      <c r="F55" s="6">
        <f t="shared" si="30"/>
        <v>1.7777777777777777</v>
      </c>
      <c r="G55" s="4" t="s">
        <v>26</v>
      </c>
      <c r="H55" s="7">
        <f t="shared" si="31"/>
        <v>32</v>
      </c>
      <c r="I55" s="7">
        <f>H55*50%</f>
        <v>16</v>
      </c>
      <c r="J55" s="7">
        <f t="shared" si="33"/>
        <v>16</v>
      </c>
      <c r="K55" s="4"/>
      <c r="L55" s="4"/>
      <c r="M55" s="14"/>
      <c r="N55" s="14"/>
      <c r="O55" s="4"/>
      <c r="P55" s="4"/>
      <c r="Q55" s="14"/>
      <c r="R55" s="14">
        <v>2</v>
      </c>
      <c r="S55" s="4"/>
      <c r="T55" s="27"/>
    </row>
    <row r="56" spans="1:20" ht="13.9" customHeight="1">
      <c r="A56" s="48" t="s">
        <v>77</v>
      </c>
      <c r="B56" s="4">
        <v>52</v>
      </c>
      <c r="C56" s="38" t="s">
        <v>78</v>
      </c>
      <c r="D56" s="39"/>
      <c r="E56" s="11" t="s">
        <v>15</v>
      </c>
      <c r="F56" s="6">
        <f t="shared" ref="F56:F57" si="34">H56/18</f>
        <v>0.88888888888888884</v>
      </c>
      <c r="G56" s="4" t="s">
        <v>16</v>
      </c>
      <c r="H56" s="7">
        <f t="shared" ref="H56" si="35">K56*$K$3+L56*$L$3+M56*$M$3+N56*$N$3+O56*$O$3+P56*$P$3+Q56*$Q$3+R56*$R$3</f>
        <v>16</v>
      </c>
      <c r="I56" s="7">
        <f t="shared" ref="I56" si="36">H56</f>
        <v>16</v>
      </c>
      <c r="J56" s="7">
        <v>0</v>
      </c>
      <c r="K56" s="4"/>
      <c r="L56" s="21"/>
      <c r="M56" s="14"/>
      <c r="N56" s="14"/>
      <c r="O56" s="22"/>
      <c r="P56" s="18"/>
      <c r="Q56" s="14">
        <v>1</v>
      </c>
      <c r="R56" s="14"/>
      <c r="S56" s="4"/>
      <c r="T56" s="27"/>
    </row>
    <row r="57" spans="1:20" ht="13.9" customHeight="1">
      <c r="A57" s="49"/>
      <c r="B57" s="4">
        <v>53</v>
      </c>
      <c r="C57" s="38" t="s">
        <v>79</v>
      </c>
      <c r="D57" s="39"/>
      <c r="E57" s="4" t="s">
        <v>15</v>
      </c>
      <c r="F57" s="6">
        <f t="shared" si="34"/>
        <v>0.88888888888888884</v>
      </c>
      <c r="G57" s="12" t="s">
        <v>80</v>
      </c>
      <c r="H57" s="7">
        <v>16</v>
      </c>
      <c r="I57" s="7">
        <v>0</v>
      </c>
      <c r="J57" s="7">
        <f>H57</f>
        <v>16</v>
      </c>
      <c r="K57" s="4"/>
      <c r="L57" s="4"/>
      <c r="M57" s="14"/>
      <c r="N57" s="14"/>
      <c r="O57" s="4"/>
      <c r="P57" s="4"/>
      <c r="Q57" s="14" t="s">
        <v>81</v>
      </c>
      <c r="R57" s="14"/>
      <c r="S57" s="4"/>
      <c r="T57" s="27"/>
    </row>
    <row r="58" spans="1:20" ht="13.9" customHeight="1">
      <c r="A58" s="49"/>
      <c r="B58" s="4">
        <v>54</v>
      </c>
      <c r="C58" s="38" t="s">
        <v>82</v>
      </c>
      <c r="D58" s="39"/>
      <c r="E58" s="4" t="s">
        <v>15</v>
      </c>
      <c r="F58" s="4">
        <v>1</v>
      </c>
      <c r="G58" s="4" t="s">
        <v>26</v>
      </c>
      <c r="H58" s="7">
        <v>16</v>
      </c>
      <c r="I58" s="15">
        <v>10</v>
      </c>
      <c r="J58" s="15">
        <v>6</v>
      </c>
      <c r="K58" s="4"/>
      <c r="L58" s="4"/>
      <c r="M58" s="17"/>
      <c r="N58" s="17"/>
      <c r="O58" s="4"/>
      <c r="P58" s="4"/>
      <c r="Q58" s="17"/>
      <c r="R58" s="17">
        <v>1</v>
      </c>
      <c r="S58" s="4"/>
      <c r="T58" s="27"/>
    </row>
    <row r="59" spans="1:20" ht="13.9" customHeight="1">
      <c r="A59" s="49"/>
      <c r="B59" s="4">
        <v>55</v>
      </c>
      <c r="C59" s="38" t="s">
        <v>83</v>
      </c>
      <c r="D59" s="39"/>
      <c r="E59" s="4" t="s">
        <v>15</v>
      </c>
      <c r="F59" s="4">
        <v>1</v>
      </c>
      <c r="G59" s="4" t="s">
        <v>16</v>
      </c>
      <c r="H59" s="7">
        <v>16</v>
      </c>
      <c r="I59" s="7">
        <f>H59</f>
        <v>16</v>
      </c>
      <c r="J59" s="7">
        <v>0</v>
      </c>
      <c r="K59" s="4"/>
      <c r="L59" s="23"/>
      <c r="M59" s="14"/>
      <c r="N59" s="14"/>
      <c r="O59" s="23"/>
      <c r="P59" s="4"/>
      <c r="Q59" s="14"/>
      <c r="R59" s="14" t="s">
        <v>81</v>
      </c>
      <c r="S59" s="4"/>
      <c r="T59" s="27"/>
    </row>
    <row r="60" spans="1:20" ht="13.9" customHeight="1">
      <c r="A60" s="49"/>
      <c r="B60" s="4">
        <v>56</v>
      </c>
      <c r="C60" s="38" t="s">
        <v>84</v>
      </c>
      <c r="D60" s="39"/>
      <c r="E60" s="11" t="s">
        <v>15</v>
      </c>
      <c r="F60" s="13">
        <v>0.5</v>
      </c>
      <c r="G60" s="12" t="s">
        <v>80</v>
      </c>
      <c r="H60" s="7">
        <v>8</v>
      </c>
      <c r="I60" s="7">
        <v>0</v>
      </c>
      <c r="J60" s="7">
        <f>H60</f>
        <v>8</v>
      </c>
      <c r="K60" s="4"/>
      <c r="L60" s="23"/>
      <c r="M60" s="14"/>
      <c r="N60" s="14"/>
      <c r="O60" s="24"/>
      <c r="P60" s="18"/>
      <c r="Q60" s="14" t="s">
        <v>85</v>
      </c>
      <c r="R60" s="14"/>
      <c r="S60" s="4"/>
      <c r="T60" s="27"/>
    </row>
    <row r="61" spans="1:20" ht="13.9" customHeight="1">
      <c r="A61" s="50"/>
      <c r="B61" s="4">
        <v>57</v>
      </c>
      <c r="C61" s="38" t="s">
        <v>86</v>
      </c>
      <c r="D61" s="39"/>
      <c r="E61" s="4" t="s">
        <v>15</v>
      </c>
      <c r="F61" s="6">
        <v>4</v>
      </c>
      <c r="G61" s="4" t="s">
        <v>26</v>
      </c>
      <c r="H61" s="7">
        <f>K61*$K$3+L61*$L$3+M61*$M$3+N61*$N$3+O61*$O$3+P61*$P$3+Q61*$Q$3+R61*$R$3</f>
        <v>34</v>
      </c>
      <c r="I61" s="7">
        <f>H61-J61</f>
        <v>22</v>
      </c>
      <c r="J61" s="7">
        <v>12</v>
      </c>
      <c r="K61" s="4"/>
      <c r="L61" s="4"/>
      <c r="M61" s="14"/>
      <c r="N61" s="14">
        <v>2</v>
      </c>
      <c r="O61" s="4"/>
      <c r="P61" s="4"/>
      <c r="Q61" s="14"/>
      <c r="R61" s="14"/>
      <c r="S61" s="4"/>
      <c r="T61" s="27"/>
    </row>
    <row r="62" spans="1:20" ht="13.9" customHeight="1">
      <c r="A62" s="51" t="s">
        <v>87</v>
      </c>
      <c r="B62" s="4">
        <v>58</v>
      </c>
      <c r="C62" s="38" t="s">
        <v>88</v>
      </c>
      <c r="D62" s="39"/>
      <c r="E62" s="4" t="s">
        <v>15</v>
      </c>
      <c r="F62" s="6">
        <v>1</v>
      </c>
      <c r="G62" s="6" t="s">
        <v>80</v>
      </c>
      <c r="H62" s="7">
        <f t="shared" ref="H62:H78" si="37">F62*26</f>
        <v>26</v>
      </c>
      <c r="I62" s="7">
        <v>0</v>
      </c>
      <c r="J62" s="7">
        <f t="shared" si="29"/>
        <v>26</v>
      </c>
      <c r="K62" s="4" t="s">
        <v>85</v>
      </c>
      <c r="L62" s="4"/>
      <c r="M62" s="14"/>
      <c r="N62" s="14"/>
      <c r="O62" s="4"/>
      <c r="P62" s="4"/>
      <c r="Q62" s="14"/>
      <c r="R62" s="14"/>
      <c r="S62" s="4"/>
      <c r="T62" s="27"/>
    </row>
    <row r="63" spans="1:20" ht="13.9" customHeight="1">
      <c r="A63" s="46"/>
      <c r="B63" s="4">
        <v>59</v>
      </c>
      <c r="C63" s="38" t="s">
        <v>89</v>
      </c>
      <c r="D63" s="39"/>
      <c r="E63" s="4" t="s">
        <v>15</v>
      </c>
      <c r="F63" s="4">
        <v>2</v>
      </c>
      <c r="G63" s="4" t="s">
        <v>80</v>
      </c>
      <c r="H63" s="7">
        <v>112</v>
      </c>
      <c r="I63" s="7">
        <v>0</v>
      </c>
      <c r="J63" s="7">
        <v>112</v>
      </c>
      <c r="K63" s="4"/>
      <c r="L63" s="4"/>
      <c r="M63" s="17"/>
      <c r="N63" s="17"/>
      <c r="O63" s="4"/>
      <c r="P63" s="4"/>
      <c r="Q63" s="17" t="s">
        <v>90</v>
      </c>
      <c r="R63" s="17"/>
      <c r="S63" s="4"/>
      <c r="T63" s="27"/>
    </row>
    <row r="64" spans="1:20" ht="13.9" customHeight="1">
      <c r="A64" s="46"/>
      <c r="B64" s="4">
        <v>60</v>
      </c>
      <c r="C64" s="38" t="s">
        <v>91</v>
      </c>
      <c r="D64" s="39"/>
      <c r="E64" s="4" t="s">
        <v>15</v>
      </c>
      <c r="F64" s="8">
        <v>0.5</v>
      </c>
      <c r="G64" s="4" t="s">
        <v>16</v>
      </c>
      <c r="H64" s="30">
        <v>8</v>
      </c>
      <c r="I64" s="30">
        <v>8</v>
      </c>
      <c r="J64" s="30">
        <v>0</v>
      </c>
      <c r="K64" s="8"/>
      <c r="L64" s="8" t="s">
        <v>92</v>
      </c>
      <c r="M64" s="33"/>
      <c r="N64" s="34"/>
      <c r="O64" s="8" t="s">
        <v>92</v>
      </c>
      <c r="P64" s="8"/>
      <c r="Q64" s="33"/>
      <c r="R64" s="17"/>
      <c r="S64" s="18"/>
      <c r="T64" s="28"/>
    </row>
    <row r="65" spans="1:20" ht="13.9" customHeight="1">
      <c r="A65" s="46"/>
      <c r="B65" s="4">
        <v>61</v>
      </c>
      <c r="C65" s="38" t="s">
        <v>93</v>
      </c>
      <c r="D65" s="39"/>
      <c r="E65" s="4" t="s">
        <v>15</v>
      </c>
      <c r="F65" s="6">
        <v>1</v>
      </c>
      <c r="G65" s="6" t="s">
        <v>80</v>
      </c>
      <c r="H65" s="7">
        <f t="shared" si="37"/>
        <v>26</v>
      </c>
      <c r="I65" s="7">
        <v>0</v>
      </c>
      <c r="J65" s="7">
        <f t="shared" si="29"/>
        <v>26</v>
      </c>
      <c r="K65" s="18"/>
      <c r="L65" s="4" t="s">
        <v>85</v>
      </c>
      <c r="M65" s="14"/>
      <c r="N65" s="14"/>
      <c r="O65" s="4"/>
      <c r="P65" s="4"/>
      <c r="Q65" s="14"/>
      <c r="R65" s="14"/>
      <c r="S65" s="4"/>
      <c r="T65" s="27"/>
    </row>
    <row r="66" spans="1:20" ht="13.9" customHeight="1">
      <c r="A66" s="46"/>
      <c r="B66" s="4">
        <v>62</v>
      </c>
      <c r="C66" s="38" t="s">
        <v>94</v>
      </c>
      <c r="D66" s="39"/>
      <c r="E66" s="4" t="s">
        <v>15</v>
      </c>
      <c r="F66" s="6">
        <v>1</v>
      </c>
      <c r="G66" s="6" t="s">
        <v>80</v>
      </c>
      <c r="H66" s="7">
        <f t="shared" si="37"/>
        <v>26</v>
      </c>
      <c r="I66" s="7">
        <v>0</v>
      </c>
      <c r="J66" s="7">
        <f t="shared" si="29"/>
        <v>26</v>
      </c>
      <c r="K66" s="4"/>
      <c r="L66" s="4"/>
      <c r="M66" s="14" t="s">
        <v>85</v>
      </c>
      <c r="N66" s="14"/>
      <c r="O66" s="4"/>
      <c r="P66" s="4"/>
      <c r="Q66" s="14"/>
      <c r="R66" s="14"/>
      <c r="S66" s="4"/>
      <c r="T66" s="27"/>
    </row>
    <row r="67" spans="1:20" ht="13.9" customHeight="1">
      <c r="A67" s="46"/>
      <c r="B67" s="4">
        <v>63</v>
      </c>
      <c r="C67" s="38" t="s">
        <v>95</v>
      </c>
      <c r="D67" s="39"/>
      <c r="E67" s="4" t="s">
        <v>15</v>
      </c>
      <c r="F67" s="6">
        <v>1</v>
      </c>
      <c r="G67" s="6" t="s">
        <v>80</v>
      </c>
      <c r="H67" s="7">
        <f t="shared" si="37"/>
        <v>26</v>
      </c>
      <c r="I67" s="7">
        <v>0</v>
      </c>
      <c r="J67" s="7">
        <f t="shared" si="29"/>
        <v>26</v>
      </c>
      <c r="K67" s="4"/>
      <c r="L67" s="4"/>
      <c r="M67" s="14"/>
      <c r="N67" s="14"/>
      <c r="O67" s="4" t="s">
        <v>85</v>
      </c>
      <c r="P67" s="4"/>
      <c r="Q67" s="14"/>
      <c r="R67" s="14"/>
      <c r="S67" s="4"/>
      <c r="T67" s="27"/>
    </row>
    <row r="68" spans="1:20" ht="13.9" customHeight="1">
      <c r="A68" s="46"/>
      <c r="B68" s="4">
        <v>64</v>
      </c>
      <c r="C68" s="38" t="s">
        <v>96</v>
      </c>
      <c r="D68" s="39"/>
      <c r="E68" s="4" t="s">
        <v>15</v>
      </c>
      <c r="F68" s="6">
        <v>1</v>
      </c>
      <c r="G68" s="6" t="s">
        <v>80</v>
      </c>
      <c r="H68" s="7">
        <f t="shared" si="37"/>
        <v>26</v>
      </c>
      <c r="I68" s="7">
        <v>0</v>
      </c>
      <c r="J68" s="7">
        <f t="shared" si="29"/>
        <v>26</v>
      </c>
      <c r="K68" s="4"/>
      <c r="L68" s="4"/>
      <c r="M68" s="14"/>
      <c r="N68" s="14" t="s">
        <v>85</v>
      </c>
      <c r="O68" s="4"/>
      <c r="P68" s="4"/>
      <c r="Q68" s="14"/>
      <c r="R68" s="14"/>
      <c r="S68" s="4"/>
      <c r="T68" s="27"/>
    </row>
    <row r="69" spans="1:20" ht="13.9" customHeight="1">
      <c r="A69" s="46"/>
      <c r="B69" s="4">
        <v>65</v>
      </c>
      <c r="C69" s="38" t="s">
        <v>97</v>
      </c>
      <c r="D69" s="39"/>
      <c r="E69" s="4" t="s">
        <v>15</v>
      </c>
      <c r="F69" s="6">
        <v>1</v>
      </c>
      <c r="G69" s="6" t="s">
        <v>80</v>
      </c>
      <c r="H69" s="7">
        <f t="shared" si="37"/>
        <v>26</v>
      </c>
      <c r="I69" s="7">
        <v>0</v>
      </c>
      <c r="J69" s="7">
        <f t="shared" si="29"/>
        <v>26</v>
      </c>
      <c r="K69" s="4"/>
      <c r="L69" s="4"/>
      <c r="M69" s="14"/>
      <c r="N69" s="14"/>
      <c r="O69" s="4" t="s">
        <v>85</v>
      </c>
      <c r="P69" s="4"/>
      <c r="Q69" s="14"/>
      <c r="R69" s="14"/>
      <c r="S69" s="4"/>
      <c r="T69" s="27"/>
    </row>
    <row r="70" spans="1:20" ht="13.9" customHeight="1">
      <c r="A70" s="46"/>
      <c r="B70" s="4">
        <v>66</v>
      </c>
      <c r="C70" s="38" t="s">
        <v>98</v>
      </c>
      <c r="D70" s="39"/>
      <c r="E70" s="4" t="s">
        <v>15</v>
      </c>
      <c r="F70" s="6">
        <v>1</v>
      </c>
      <c r="G70" s="6" t="s">
        <v>80</v>
      </c>
      <c r="H70" s="7">
        <f t="shared" si="37"/>
        <v>26</v>
      </c>
      <c r="I70" s="7">
        <v>0</v>
      </c>
      <c r="J70" s="7">
        <f t="shared" si="29"/>
        <v>26</v>
      </c>
      <c r="K70" s="4"/>
      <c r="L70" s="4"/>
      <c r="M70" s="14"/>
      <c r="N70" s="14"/>
      <c r="O70" s="4"/>
      <c r="P70" s="4" t="s">
        <v>85</v>
      </c>
      <c r="Q70" s="14"/>
      <c r="R70" s="14"/>
      <c r="S70" s="4"/>
      <c r="T70" s="27"/>
    </row>
    <row r="71" spans="1:20" ht="13.9" customHeight="1">
      <c r="A71" s="46"/>
      <c r="B71" s="4">
        <v>67</v>
      </c>
      <c r="C71" s="38" t="s">
        <v>99</v>
      </c>
      <c r="D71" s="39"/>
      <c r="E71" s="4" t="s">
        <v>15</v>
      </c>
      <c r="F71" s="6">
        <v>1</v>
      </c>
      <c r="G71" s="6" t="s">
        <v>80</v>
      </c>
      <c r="H71" s="7">
        <f t="shared" si="37"/>
        <v>26</v>
      </c>
      <c r="I71" s="7">
        <v>0</v>
      </c>
      <c r="J71" s="7">
        <f t="shared" si="29"/>
        <v>26</v>
      </c>
      <c r="K71" s="4"/>
      <c r="L71" s="4"/>
      <c r="M71" s="14"/>
      <c r="N71" s="14"/>
      <c r="O71" s="4"/>
      <c r="P71" s="4" t="s">
        <v>85</v>
      </c>
      <c r="Q71" s="14"/>
      <c r="R71" s="14"/>
      <c r="S71" s="4"/>
      <c r="T71" s="27"/>
    </row>
    <row r="72" spans="1:20" ht="13.9" customHeight="1">
      <c r="A72" s="46"/>
      <c r="B72" s="4">
        <v>68</v>
      </c>
      <c r="C72" s="38" t="s">
        <v>100</v>
      </c>
      <c r="D72" s="39"/>
      <c r="E72" s="4" t="s">
        <v>15</v>
      </c>
      <c r="F72" s="6">
        <v>1</v>
      </c>
      <c r="G72" s="6" t="s">
        <v>80</v>
      </c>
      <c r="H72" s="7">
        <f t="shared" si="37"/>
        <v>26</v>
      </c>
      <c r="I72" s="7">
        <v>0</v>
      </c>
      <c r="J72" s="7">
        <f t="shared" si="29"/>
        <v>26</v>
      </c>
      <c r="K72" s="4"/>
      <c r="L72" s="4"/>
      <c r="M72" s="14"/>
      <c r="N72" s="14"/>
      <c r="O72" s="4"/>
      <c r="P72" s="4"/>
      <c r="Q72" s="14"/>
      <c r="R72" s="14" t="s">
        <v>85</v>
      </c>
      <c r="S72" s="4"/>
      <c r="T72" s="27"/>
    </row>
    <row r="73" spans="1:20" ht="13.9" customHeight="1">
      <c r="A73" s="46"/>
      <c r="B73" s="4">
        <v>69</v>
      </c>
      <c r="C73" s="38" t="s">
        <v>101</v>
      </c>
      <c r="D73" s="39"/>
      <c r="E73" s="4" t="s">
        <v>15</v>
      </c>
      <c r="F73" s="6">
        <v>2</v>
      </c>
      <c r="G73" s="6" t="s">
        <v>80</v>
      </c>
      <c r="H73" s="7">
        <f t="shared" si="37"/>
        <v>52</v>
      </c>
      <c r="I73" s="7">
        <v>0</v>
      </c>
      <c r="J73" s="7">
        <f t="shared" si="29"/>
        <v>52</v>
      </c>
      <c r="K73" s="4"/>
      <c r="L73" s="4"/>
      <c r="M73" s="14"/>
      <c r="N73" s="14"/>
      <c r="O73" s="4"/>
      <c r="P73" s="4"/>
      <c r="Q73" s="14" t="s">
        <v>90</v>
      </c>
      <c r="R73" s="14"/>
      <c r="S73" s="4"/>
      <c r="T73" s="27"/>
    </row>
    <row r="74" spans="1:20" ht="13.9" customHeight="1">
      <c r="A74" s="46"/>
      <c r="B74" s="4">
        <v>70</v>
      </c>
      <c r="C74" s="38" t="s">
        <v>102</v>
      </c>
      <c r="D74" s="39"/>
      <c r="E74" s="4" t="s">
        <v>15</v>
      </c>
      <c r="F74" s="6">
        <v>1</v>
      </c>
      <c r="G74" s="6" t="s">
        <v>80</v>
      </c>
      <c r="H74" s="7">
        <f t="shared" si="37"/>
        <v>26</v>
      </c>
      <c r="I74" s="7">
        <v>0</v>
      </c>
      <c r="J74" s="7">
        <f t="shared" si="29"/>
        <v>26</v>
      </c>
      <c r="K74" s="4"/>
      <c r="L74" s="4"/>
      <c r="M74" s="14"/>
      <c r="N74" s="14" t="s">
        <v>85</v>
      </c>
      <c r="O74" s="4"/>
      <c r="P74" s="4"/>
      <c r="Q74" s="14"/>
      <c r="R74" s="14"/>
      <c r="S74" s="4"/>
      <c r="T74" s="27"/>
    </row>
    <row r="75" spans="1:20" ht="13.9" customHeight="1">
      <c r="A75" s="46"/>
      <c r="B75" s="4">
        <v>71</v>
      </c>
      <c r="C75" s="38" t="s">
        <v>103</v>
      </c>
      <c r="D75" s="39"/>
      <c r="E75" s="4" t="s">
        <v>15</v>
      </c>
      <c r="F75" s="6">
        <v>1</v>
      </c>
      <c r="G75" s="6" t="s">
        <v>80</v>
      </c>
      <c r="H75" s="7">
        <f t="shared" si="37"/>
        <v>26</v>
      </c>
      <c r="I75" s="7">
        <v>0</v>
      </c>
      <c r="J75" s="7">
        <f t="shared" si="29"/>
        <v>26</v>
      </c>
      <c r="K75" s="4"/>
      <c r="L75" s="4"/>
      <c r="M75" s="14"/>
      <c r="N75" s="14"/>
      <c r="O75" s="4"/>
      <c r="P75" s="4"/>
      <c r="Q75" s="14"/>
      <c r="R75" s="14" t="s">
        <v>85</v>
      </c>
      <c r="S75" s="4"/>
      <c r="T75" s="27"/>
    </row>
    <row r="76" spans="1:20" ht="13.9" customHeight="1">
      <c r="A76" s="46"/>
      <c r="B76" s="4">
        <v>72</v>
      </c>
      <c r="C76" s="38" t="s">
        <v>104</v>
      </c>
      <c r="D76" s="39"/>
      <c r="E76" s="4" t="s">
        <v>15</v>
      </c>
      <c r="F76" s="6">
        <v>18</v>
      </c>
      <c r="G76" s="6" t="s">
        <v>80</v>
      </c>
      <c r="H76" s="7">
        <f t="shared" si="37"/>
        <v>468</v>
      </c>
      <c r="I76" s="7">
        <v>0</v>
      </c>
      <c r="J76" s="7">
        <f t="shared" si="29"/>
        <v>468</v>
      </c>
      <c r="K76" s="4"/>
      <c r="L76" s="4"/>
      <c r="M76" s="14"/>
      <c r="N76" s="14"/>
      <c r="O76" s="4"/>
      <c r="P76" s="4"/>
      <c r="Q76" s="14"/>
      <c r="R76" s="14"/>
      <c r="S76" s="4" t="s">
        <v>105</v>
      </c>
      <c r="T76" s="28"/>
    </row>
    <row r="77" spans="1:20" ht="13.9" customHeight="1">
      <c r="A77" s="46"/>
      <c r="B77" s="4">
        <v>73</v>
      </c>
      <c r="C77" s="38" t="s">
        <v>106</v>
      </c>
      <c r="D77" s="39"/>
      <c r="E77" s="4" t="s">
        <v>15</v>
      </c>
      <c r="F77" s="6">
        <v>4</v>
      </c>
      <c r="G77" s="6" t="s">
        <v>80</v>
      </c>
      <c r="H77" s="7">
        <f t="shared" si="37"/>
        <v>104</v>
      </c>
      <c r="I77" s="7">
        <v>0</v>
      </c>
      <c r="J77" s="7">
        <f t="shared" si="29"/>
        <v>104</v>
      </c>
      <c r="K77" s="4"/>
      <c r="L77" s="4"/>
      <c r="M77" s="14"/>
      <c r="N77" s="14"/>
      <c r="O77" s="4"/>
      <c r="P77" s="4"/>
      <c r="Q77" s="14"/>
      <c r="R77" s="14"/>
      <c r="S77" s="4"/>
      <c r="T77" s="27" t="s">
        <v>107</v>
      </c>
    </row>
    <row r="78" spans="1:20" ht="13.9" customHeight="1">
      <c r="A78" s="52"/>
      <c r="B78" s="4">
        <v>74</v>
      </c>
      <c r="C78" s="38" t="s">
        <v>108</v>
      </c>
      <c r="D78" s="39"/>
      <c r="E78" s="4" t="s">
        <v>15</v>
      </c>
      <c r="F78" s="6">
        <v>14</v>
      </c>
      <c r="G78" s="6" t="s">
        <v>80</v>
      </c>
      <c r="H78" s="7">
        <f t="shared" si="37"/>
        <v>364</v>
      </c>
      <c r="I78" s="7">
        <v>0</v>
      </c>
      <c r="J78" s="7">
        <f t="shared" si="29"/>
        <v>364</v>
      </c>
      <c r="K78" s="4"/>
      <c r="L78" s="4"/>
      <c r="M78" s="14"/>
      <c r="N78" s="14"/>
      <c r="O78" s="4"/>
      <c r="P78" s="4"/>
      <c r="Q78" s="14"/>
      <c r="R78" s="14"/>
      <c r="S78" s="4"/>
      <c r="T78" s="27" t="s">
        <v>109</v>
      </c>
    </row>
    <row r="79" spans="1:20" ht="14.25" customHeight="1">
      <c r="A79" s="40" t="s">
        <v>110</v>
      </c>
      <c r="B79" s="41"/>
      <c r="C79" s="41"/>
      <c r="D79" s="42"/>
      <c r="E79" s="31"/>
      <c r="F79" s="32">
        <f>SUM(F5:F78)</f>
        <v>270.88888888888869</v>
      </c>
      <c r="G79" s="32"/>
      <c r="H79" s="31">
        <f t="shared" ref="H79:R79" si="38">SUM(H5:H78)</f>
        <v>5190</v>
      </c>
      <c r="I79" s="32">
        <f t="shared" si="38"/>
        <v>2639.3900000000003</v>
      </c>
      <c r="J79" s="32">
        <f t="shared" si="38"/>
        <v>2553.61</v>
      </c>
      <c r="K79" s="31">
        <f t="shared" si="38"/>
        <v>29</v>
      </c>
      <c r="L79" s="31">
        <f t="shared" si="38"/>
        <v>29</v>
      </c>
      <c r="M79" s="31">
        <f t="shared" si="38"/>
        <v>28</v>
      </c>
      <c r="N79" s="31">
        <f t="shared" si="38"/>
        <v>29</v>
      </c>
      <c r="O79" s="31">
        <f t="shared" si="38"/>
        <v>28</v>
      </c>
      <c r="P79" s="31">
        <f t="shared" si="38"/>
        <v>28</v>
      </c>
      <c r="Q79" s="31">
        <f t="shared" si="38"/>
        <v>28</v>
      </c>
      <c r="R79" s="31">
        <f t="shared" si="38"/>
        <v>28</v>
      </c>
      <c r="S79" s="31">
        <v>30</v>
      </c>
      <c r="T79" s="35">
        <v>30</v>
      </c>
    </row>
    <row r="80" spans="1:20" ht="18.95" customHeight="1">
      <c r="D80" s="1" t="s">
        <v>111</v>
      </c>
    </row>
  </sheetData>
  <mergeCells count="78">
    <mergeCell ref="A1:T1"/>
    <mergeCell ref="H2:J2"/>
    <mergeCell ref="K2:T2"/>
    <mergeCell ref="C9:D9"/>
    <mergeCell ref="C10:D10"/>
    <mergeCell ref="E2:E4"/>
    <mergeCell ref="F2:F4"/>
    <mergeCell ref="G2:G4"/>
    <mergeCell ref="H3:H4"/>
    <mergeCell ref="I3:I4"/>
    <mergeCell ref="J3:J4"/>
    <mergeCell ref="C2:D4"/>
    <mergeCell ref="C11:D11"/>
    <mergeCell ref="C12:D12"/>
    <mergeCell ref="C13:D13"/>
    <mergeCell ref="C14:D14"/>
    <mergeCell ref="C15:D15"/>
    <mergeCell ref="C16:D1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A79:D79"/>
    <mergeCell ref="A2:A4"/>
    <mergeCell ref="A5:A28"/>
    <mergeCell ref="A29:A43"/>
    <mergeCell ref="A44:A55"/>
    <mergeCell ref="A56:A61"/>
    <mergeCell ref="A62:A78"/>
    <mergeCell ref="B2:B4"/>
    <mergeCell ref="C5:C8"/>
    <mergeCell ref="C17:C19"/>
    <mergeCell ref="C44:C45"/>
    <mergeCell ref="C46:C50"/>
    <mergeCell ref="C51:C55"/>
  </mergeCells>
  <phoneticPr fontId="6" type="noConversion"/>
  <pageMargins left="0.47244094488188998" right="0" top="3.9370078740157501E-2" bottom="3.9370078740157501E-2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1"/>
  <sheetViews>
    <sheetView tabSelected="1" topLeftCell="A7" zoomScale="120" zoomScaleNormal="120" workbookViewId="0">
      <selection activeCell="C76" sqref="C76:D76"/>
    </sheetView>
  </sheetViews>
  <sheetFormatPr defaultColWidth="10" defaultRowHeight="13.5"/>
  <cols>
    <col min="1" max="1" width="4.125" style="1" customWidth="1"/>
    <col min="2" max="2" width="2.75" style="1" customWidth="1"/>
    <col min="3" max="3" width="10.25" style="1" customWidth="1"/>
    <col min="4" max="4" width="17.25" style="1" customWidth="1"/>
    <col min="5" max="5" width="3.375" style="1" customWidth="1"/>
    <col min="6" max="6" width="4.625" style="1" customWidth="1"/>
    <col min="7" max="7" width="3.625" style="1" customWidth="1"/>
    <col min="8" max="8" width="4.625" style="1" customWidth="1"/>
    <col min="9" max="10" width="4.875" style="1" customWidth="1"/>
    <col min="11" max="20" width="3.625" style="1" customWidth="1"/>
    <col min="21" max="21" width="7.25" style="1" customWidth="1"/>
    <col min="22" max="22" width="6.625" style="1" customWidth="1"/>
    <col min="23" max="23" width="6.125" style="1" customWidth="1"/>
    <col min="24" max="24" width="6.75" style="1" customWidth="1"/>
    <col min="25" max="25" width="5.625" style="1" customWidth="1"/>
    <col min="26" max="16384" width="10" style="1"/>
  </cols>
  <sheetData>
    <row r="1" spans="1:20" ht="21" customHeight="1" thickBot="1">
      <c r="A1" s="84" t="s">
        <v>112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12.75" customHeight="1">
      <c r="A2" s="43" t="s">
        <v>1</v>
      </c>
      <c r="B2" s="53" t="s">
        <v>2</v>
      </c>
      <c r="C2" s="78" t="s">
        <v>3</v>
      </c>
      <c r="D2" s="79"/>
      <c r="E2" s="67" t="s">
        <v>4</v>
      </c>
      <c r="F2" s="70" t="s">
        <v>5</v>
      </c>
      <c r="G2" s="73" t="s">
        <v>6</v>
      </c>
      <c r="H2" s="64" t="s">
        <v>7</v>
      </c>
      <c r="I2" s="64"/>
      <c r="J2" s="65"/>
      <c r="K2" s="53" t="s">
        <v>8</v>
      </c>
      <c r="L2" s="53"/>
      <c r="M2" s="53"/>
      <c r="N2" s="53"/>
      <c r="O2" s="53"/>
      <c r="P2" s="53"/>
      <c r="Q2" s="53"/>
      <c r="R2" s="53"/>
      <c r="S2" s="53"/>
      <c r="T2" s="66"/>
    </row>
    <row r="3" spans="1:20" ht="15" customHeight="1">
      <c r="A3" s="44"/>
      <c r="B3" s="54"/>
      <c r="C3" s="80"/>
      <c r="D3" s="81"/>
      <c r="E3" s="68"/>
      <c r="F3" s="71"/>
      <c r="G3" s="74"/>
      <c r="H3" s="75" t="s">
        <v>9</v>
      </c>
      <c r="I3" s="55" t="s">
        <v>10</v>
      </c>
      <c r="J3" s="55" t="s">
        <v>11</v>
      </c>
      <c r="K3" s="2">
        <v>17</v>
      </c>
      <c r="L3" s="2">
        <v>17</v>
      </c>
      <c r="M3" s="2">
        <v>17</v>
      </c>
      <c r="N3" s="2">
        <v>17</v>
      </c>
      <c r="O3" s="2">
        <v>17</v>
      </c>
      <c r="P3" s="2">
        <v>17</v>
      </c>
      <c r="Q3" s="2">
        <v>17</v>
      </c>
      <c r="R3" s="2">
        <v>17</v>
      </c>
      <c r="S3" s="2">
        <v>18</v>
      </c>
      <c r="T3" s="25">
        <v>18</v>
      </c>
    </row>
    <row r="4" spans="1:20" ht="13.5" customHeight="1">
      <c r="A4" s="44"/>
      <c r="B4" s="55"/>
      <c r="C4" s="82"/>
      <c r="D4" s="83"/>
      <c r="E4" s="69"/>
      <c r="F4" s="72"/>
      <c r="G4" s="74"/>
      <c r="H4" s="76"/>
      <c r="I4" s="77"/>
      <c r="J4" s="77"/>
      <c r="K4" s="3">
        <v>1</v>
      </c>
      <c r="L4" s="3">
        <v>2</v>
      </c>
      <c r="M4" s="3">
        <v>3</v>
      </c>
      <c r="N4" s="3">
        <v>4</v>
      </c>
      <c r="O4" s="3">
        <v>5</v>
      </c>
      <c r="P4" s="3">
        <v>6</v>
      </c>
      <c r="Q4" s="3">
        <v>7</v>
      </c>
      <c r="R4" s="3">
        <v>8</v>
      </c>
      <c r="S4" s="3">
        <v>9</v>
      </c>
      <c r="T4" s="26">
        <v>10</v>
      </c>
    </row>
    <row r="5" spans="1:20" ht="13.9" customHeight="1">
      <c r="A5" s="45" t="s">
        <v>12</v>
      </c>
      <c r="B5" s="4">
        <v>1</v>
      </c>
      <c r="C5" s="56" t="s">
        <v>13</v>
      </c>
      <c r="D5" s="5" t="s">
        <v>14</v>
      </c>
      <c r="E5" s="4" t="s">
        <v>15</v>
      </c>
      <c r="F5" s="6">
        <f>H5/18</f>
        <v>1.8888888888888888</v>
      </c>
      <c r="G5" s="4" t="s">
        <v>16</v>
      </c>
      <c r="H5" s="7">
        <f>K5*$K$3+L5*$L$3+M5*$M$3+N5*$N$3+O5*$O$3+P5*$P$3+Q5*$Q$3+R5*$R$3</f>
        <v>34</v>
      </c>
      <c r="I5" s="7">
        <f>H5</f>
        <v>34</v>
      </c>
      <c r="J5" s="7">
        <v>0</v>
      </c>
      <c r="K5" s="4">
        <v>2</v>
      </c>
      <c r="L5" s="4"/>
      <c r="M5" s="14"/>
      <c r="N5" s="14"/>
      <c r="O5" s="4"/>
      <c r="P5" s="4"/>
      <c r="Q5" s="14"/>
      <c r="R5" s="14"/>
      <c r="S5" s="4"/>
      <c r="T5" s="27"/>
    </row>
    <row r="6" spans="1:20" ht="13.9" customHeight="1">
      <c r="A6" s="46"/>
      <c r="B6" s="4">
        <v>2</v>
      </c>
      <c r="C6" s="57"/>
      <c r="D6" s="5" t="s">
        <v>17</v>
      </c>
      <c r="E6" s="4" t="s">
        <v>15</v>
      </c>
      <c r="F6" s="6">
        <v>2</v>
      </c>
      <c r="G6" s="4" t="s">
        <v>16</v>
      </c>
      <c r="H6" s="7">
        <v>34</v>
      </c>
      <c r="I6" s="7">
        <v>34</v>
      </c>
      <c r="J6" s="7">
        <v>0</v>
      </c>
      <c r="K6" s="4"/>
      <c r="L6" s="4">
        <v>2</v>
      </c>
      <c r="M6" s="14"/>
      <c r="N6" s="14"/>
      <c r="O6" s="4"/>
      <c r="P6" s="4"/>
      <c r="Q6" s="14" t="s">
        <v>113</v>
      </c>
      <c r="R6" s="14"/>
      <c r="S6" s="4"/>
      <c r="T6" s="27"/>
    </row>
    <row r="7" spans="1:20" ht="13.9" customHeight="1">
      <c r="A7" s="46"/>
      <c r="B7" s="4">
        <v>3</v>
      </c>
      <c r="C7" s="57"/>
      <c r="D7" s="5" t="s">
        <v>18</v>
      </c>
      <c r="E7" s="4" t="s">
        <v>15</v>
      </c>
      <c r="F7" s="6">
        <f t="shared" ref="F7:F17" si="0">H7/18</f>
        <v>1.8888888888888888</v>
      </c>
      <c r="G7" s="4" t="s">
        <v>16</v>
      </c>
      <c r="H7" s="7">
        <f t="shared" ref="H7:H17" si="1">K7*$K$3+L7*$L$3+M7*$M$3+N7*$N$3+O7*$O$3+P7*$P$3+Q7*$Q$3+R7*$R$3</f>
        <v>34</v>
      </c>
      <c r="I7" s="7">
        <f t="shared" ref="I7:I12" si="2">H7</f>
        <v>34</v>
      </c>
      <c r="J7" s="7">
        <v>0</v>
      </c>
      <c r="K7" s="4"/>
      <c r="L7" s="4"/>
      <c r="M7" s="14">
        <v>2</v>
      </c>
      <c r="N7" s="14"/>
      <c r="O7" s="4"/>
      <c r="P7" s="4"/>
      <c r="Q7" s="14"/>
      <c r="R7" s="14"/>
      <c r="S7" s="4"/>
      <c r="T7" s="27"/>
    </row>
    <row r="8" spans="1:20" ht="13.9" customHeight="1">
      <c r="A8" s="46"/>
      <c r="B8" s="4">
        <v>4</v>
      </c>
      <c r="C8" s="58"/>
      <c r="D8" s="5" t="s">
        <v>19</v>
      </c>
      <c r="E8" s="4" t="s">
        <v>15</v>
      </c>
      <c r="F8" s="6">
        <f t="shared" si="0"/>
        <v>1.8888888888888888</v>
      </c>
      <c r="G8" s="4" t="s">
        <v>16</v>
      </c>
      <c r="H8" s="7">
        <f t="shared" si="1"/>
        <v>34</v>
      </c>
      <c r="I8" s="7">
        <f t="shared" si="2"/>
        <v>34</v>
      </c>
      <c r="J8" s="7">
        <v>0</v>
      </c>
      <c r="K8" s="4"/>
      <c r="L8" s="4"/>
      <c r="M8" s="14"/>
      <c r="N8" s="14">
        <v>2</v>
      </c>
      <c r="O8" s="4"/>
      <c r="P8" s="4"/>
      <c r="Q8" s="14"/>
      <c r="R8" s="14"/>
      <c r="S8" s="4"/>
      <c r="T8" s="27"/>
    </row>
    <row r="9" spans="1:20" ht="13.9" customHeight="1">
      <c r="A9" s="46"/>
      <c r="B9" s="4">
        <v>5</v>
      </c>
      <c r="C9" s="38" t="s">
        <v>20</v>
      </c>
      <c r="D9" s="39"/>
      <c r="E9" s="4" t="s">
        <v>15</v>
      </c>
      <c r="F9" s="6">
        <f t="shared" si="0"/>
        <v>3.7777777777777777</v>
      </c>
      <c r="G9" s="4" t="s">
        <v>16</v>
      </c>
      <c r="H9" s="7">
        <f t="shared" si="1"/>
        <v>68</v>
      </c>
      <c r="I9" s="7">
        <f t="shared" si="2"/>
        <v>68</v>
      </c>
      <c r="J9" s="7">
        <v>0</v>
      </c>
      <c r="K9" s="4">
        <v>2</v>
      </c>
      <c r="L9" s="4">
        <v>2</v>
      </c>
      <c r="M9" s="14"/>
      <c r="N9" s="14"/>
      <c r="O9" s="4"/>
      <c r="P9" s="4"/>
      <c r="Q9" s="14"/>
      <c r="R9" s="14"/>
      <c r="S9" s="4"/>
      <c r="T9" s="27"/>
    </row>
    <row r="10" spans="1:20" ht="13.9" customHeight="1">
      <c r="A10" s="46"/>
      <c r="B10" s="4">
        <v>6</v>
      </c>
      <c r="C10" s="38" t="s">
        <v>21</v>
      </c>
      <c r="D10" s="39"/>
      <c r="E10" s="4" t="s">
        <v>22</v>
      </c>
      <c r="F10" s="6">
        <v>13</v>
      </c>
      <c r="G10" s="4" t="s">
        <v>16</v>
      </c>
      <c r="H10" s="7">
        <f t="shared" si="1"/>
        <v>221</v>
      </c>
      <c r="I10" s="7">
        <f t="shared" si="2"/>
        <v>221</v>
      </c>
      <c r="J10" s="7">
        <v>0</v>
      </c>
      <c r="K10" s="4">
        <v>4</v>
      </c>
      <c r="L10" s="4">
        <v>5</v>
      </c>
      <c r="M10" s="14">
        <v>4</v>
      </c>
      <c r="N10" s="14"/>
      <c r="O10" s="4"/>
      <c r="P10" s="4"/>
      <c r="Q10" s="14"/>
      <c r="R10" s="14"/>
      <c r="S10" s="4"/>
      <c r="T10" s="27"/>
    </row>
    <row r="11" spans="1:20" ht="13.9" customHeight="1">
      <c r="A11" s="46"/>
      <c r="B11" s="4">
        <v>7</v>
      </c>
      <c r="C11" s="38" t="s">
        <v>23</v>
      </c>
      <c r="D11" s="39"/>
      <c r="E11" s="4" t="s">
        <v>22</v>
      </c>
      <c r="F11" s="6">
        <v>13</v>
      </c>
      <c r="G11" s="4" t="s">
        <v>16</v>
      </c>
      <c r="H11" s="7">
        <f t="shared" si="1"/>
        <v>221</v>
      </c>
      <c r="I11" s="7">
        <f t="shared" si="2"/>
        <v>221</v>
      </c>
      <c r="J11" s="7">
        <v>0</v>
      </c>
      <c r="K11" s="4">
        <v>4</v>
      </c>
      <c r="L11" s="4">
        <v>5</v>
      </c>
      <c r="M11" s="14">
        <v>4</v>
      </c>
      <c r="N11" s="14"/>
      <c r="O11" s="4"/>
      <c r="P11" s="4"/>
      <c r="Q11" s="14"/>
      <c r="R11" s="14"/>
      <c r="S11" s="4"/>
      <c r="T11" s="27"/>
    </row>
    <row r="12" spans="1:20" ht="13.9" customHeight="1">
      <c r="A12" s="46"/>
      <c r="B12" s="4">
        <v>8</v>
      </c>
      <c r="C12" s="38" t="s">
        <v>24</v>
      </c>
      <c r="D12" s="39"/>
      <c r="E12" s="4" t="s">
        <v>22</v>
      </c>
      <c r="F12" s="6">
        <v>13</v>
      </c>
      <c r="G12" s="4" t="s">
        <v>16</v>
      </c>
      <c r="H12" s="7">
        <f t="shared" si="1"/>
        <v>221</v>
      </c>
      <c r="I12" s="7">
        <f t="shared" si="2"/>
        <v>221</v>
      </c>
      <c r="J12" s="7">
        <v>0</v>
      </c>
      <c r="K12" s="4">
        <v>4</v>
      </c>
      <c r="L12" s="4">
        <v>5</v>
      </c>
      <c r="M12" s="14">
        <v>4</v>
      </c>
      <c r="N12" s="14"/>
      <c r="O12" s="4"/>
      <c r="P12" s="4"/>
      <c r="Q12" s="14"/>
      <c r="R12" s="14"/>
      <c r="S12" s="4"/>
      <c r="T12" s="27"/>
    </row>
    <row r="13" spans="1:20" ht="13.9" customHeight="1">
      <c r="A13" s="46"/>
      <c r="B13" s="4">
        <v>9</v>
      </c>
      <c r="C13" s="38" t="s">
        <v>25</v>
      </c>
      <c r="D13" s="39"/>
      <c r="E13" s="4" t="s">
        <v>15</v>
      </c>
      <c r="F13" s="6">
        <f t="shared" si="0"/>
        <v>5.666666666666667</v>
      </c>
      <c r="G13" s="4" t="s">
        <v>26</v>
      </c>
      <c r="H13" s="7">
        <f t="shared" si="1"/>
        <v>102</v>
      </c>
      <c r="I13" s="15">
        <f t="shared" ref="I13:I16" si="3">H13-J13</f>
        <v>51</v>
      </c>
      <c r="J13" s="15">
        <f>H13*0.5</f>
        <v>51</v>
      </c>
      <c r="K13" s="4">
        <v>4</v>
      </c>
      <c r="L13" s="4">
        <v>2</v>
      </c>
      <c r="M13" s="14"/>
      <c r="N13" s="14"/>
      <c r="O13" s="4"/>
      <c r="P13" s="4"/>
      <c r="Q13" s="14"/>
      <c r="R13" s="14"/>
      <c r="S13" s="4"/>
      <c r="T13" s="27"/>
    </row>
    <row r="14" spans="1:20" ht="13.9" customHeight="1">
      <c r="A14" s="46"/>
      <c r="B14" s="4">
        <v>10</v>
      </c>
      <c r="C14" s="38" t="s">
        <v>27</v>
      </c>
      <c r="D14" s="39"/>
      <c r="E14" s="4" t="s">
        <v>15</v>
      </c>
      <c r="F14" s="6">
        <v>12</v>
      </c>
      <c r="G14" s="4" t="s">
        <v>26</v>
      </c>
      <c r="H14" s="7">
        <f t="shared" si="1"/>
        <v>204</v>
      </c>
      <c r="I14" s="15">
        <f t="shared" si="3"/>
        <v>142.80000000000001</v>
      </c>
      <c r="J14" s="15">
        <f t="shared" ref="J14" si="4">H14*0.3</f>
        <v>61.199999999999996</v>
      </c>
      <c r="K14" s="4">
        <v>2</v>
      </c>
      <c r="L14" s="4">
        <v>2</v>
      </c>
      <c r="M14" s="14">
        <v>2</v>
      </c>
      <c r="N14" s="14">
        <v>2</v>
      </c>
      <c r="O14" s="4">
        <v>2</v>
      </c>
      <c r="P14" s="4">
        <v>2</v>
      </c>
      <c r="Q14" s="14"/>
      <c r="R14" s="14"/>
      <c r="S14" s="4"/>
      <c r="T14" s="27"/>
    </row>
    <row r="15" spans="1:20" ht="13.9" customHeight="1">
      <c r="A15" s="46"/>
      <c r="B15" s="4">
        <v>11</v>
      </c>
      <c r="C15" s="38" t="s">
        <v>28</v>
      </c>
      <c r="D15" s="39"/>
      <c r="E15" s="4" t="s">
        <v>15</v>
      </c>
      <c r="F15" s="6">
        <f t="shared" si="0"/>
        <v>1.8888888888888888</v>
      </c>
      <c r="G15" s="4" t="s">
        <v>26</v>
      </c>
      <c r="H15" s="7">
        <f t="shared" si="1"/>
        <v>34</v>
      </c>
      <c r="I15" s="15">
        <f t="shared" si="3"/>
        <v>17</v>
      </c>
      <c r="J15" s="15">
        <f>H15*0.5</f>
        <v>17</v>
      </c>
      <c r="K15" s="4"/>
      <c r="L15" s="4"/>
      <c r="M15" s="14">
        <v>2</v>
      </c>
      <c r="N15" s="14"/>
      <c r="O15" s="4"/>
      <c r="P15" s="4"/>
      <c r="Q15" s="14"/>
      <c r="R15" s="14"/>
      <c r="S15" s="4"/>
      <c r="T15" s="27"/>
    </row>
    <row r="16" spans="1:20" ht="13.9" customHeight="1">
      <c r="A16" s="46"/>
      <c r="B16" s="4">
        <v>12</v>
      </c>
      <c r="C16" s="38" t="s">
        <v>29</v>
      </c>
      <c r="D16" s="39"/>
      <c r="E16" s="4" t="s">
        <v>15</v>
      </c>
      <c r="F16" s="6">
        <f t="shared" si="0"/>
        <v>2.8333333333333335</v>
      </c>
      <c r="G16" s="4" t="s">
        <v>26</v>
      </c>
      <c r="H16" s="7">
        <f t="shared" si="1"/>
        <v>51</v>
      </c>
      <c r="I16" s="16">
        <f t="shared" si="3"/>
        <v>41.564999999999998</v>
      </c>
      <c r="J16" s="16">
        <f>H16*0.185</f>
        <v>9.4350000000000005</v>
      </c>
      <c r="K16" s="4">
        <v>3</v>
      </c>
      <c r="L16" s="4"/>
      <c r="M16" s="14"/>
      <c r="N16" s="14"/>
      <c r="O16" s="4"/>
      <c r="P16" s="4"/>
      <c r="Q16" s="14"/>
      <c r="R16" s="14"/>
      <c r="S16" s="4"/>
      <c r="T16" s="27"/>
    </row>
    <row r="17" spans="1:20" ht="14.1" customHeight="1">
      <c r="A17" s="46"/>
      <c r="B17" s="4">
        <v>13</v>
      </c>
      <c r="C17" s="56" t="s">
        <v>30</v>
      </c>
      <c r="D17" s="10" t="s">
        <v>31</v>
      </c>
      <c r="E17" s="4" t="s">
        <v>15</v>
      </c>
      <c r="F17" s="6">
        <f t="shared" si="0"/>
        <v>2.8333333333333335</v>
      </c>
      <c r="G17" s="4" t="s">
        <v>16</v>
      </c>
      <c r="H17" s="7">
        <f t="shared" si="1"/>
        <v>51</v>
      </c>
      <c r="I17" s="7">
        <f>H17</f>
        <v>51</v>
      </c>
      <c r="J17" s="7">
        <v>0</v>
      </c>
      <c r="K17" s="4"/>
      <c r="L17" s="4"/>
      <c r="M17" s="14"/>
      <c r="N17" s="14"/>
      <c r="O17" s="4">
        <v>3</v>
      </c>
      <c r="P17" s="4"/>
      <c r="Q17" s="14"/>
      <c r="R17" s="14"/>
      <c r="S17" s="4"/>
      <c r="T17" s="27"/>
    </row>
    <row r="18" spans="1:20" ht="27.95" customHeight="1">
      <c r="A18" s="46"/>
      <c r="B18" s="4">
        <v>14</v>
      </c>
      <c r="C18" s="57"/>
      <c r="D18" s="10" t="s">
        <v>32</v>
      </c>
      <c r="E18" s="4" t="s">
        <v>22</v>
      </c>
      <c r="F18" s="6">
        <f t="shared" ref="F18:F21" si="5">H18/18</f>
        <v>3.7777777777777777</v>
      </c>
      <c r="G18" s="4" t="s">
        <v>16</v>
      </c>
      <c r="H18" s="7">
        <f t="shared" ref="H18" si="6">K18*$K$3+L18*$L$3+M18*$M$3+N18*$N$3+O18*$O$3+P18*$P$3+Q18*$Q$3+R18*$R$3</f>
        <v>68</v>
      </c>
      <c r="I18" s="7">
        <f t="shared" ref="I18:I19" si="7">H18</f>
        <v>68</v>
      </c>
      <c r="J18" s="7">
        <v>0</v>
      </c>
      <c r="K18" s="4"/>
      <c r="L18" s="4"/>
      <c r="M18" s="14"/>
      <c r="N18" s="14"/>
      <c r="O18" s="4"/>
      <c r="P18" s="4"/>
      <c r="Q18" s="14">
        <v>2</v>
      </c>
      <c r="R18" s="14">
        <v>2</v>
      </c>
      <c r="S18" s="4"/>
      <c r="T18" s="27"/>
    </row>
    <row r="19" spans="1:20" ht="24.75" customHeight="1">
      <c r="A19" s="46"/>
      <c r="B19" s="4">
        <v>15</v>
      </c>
      <c r="C19" s="58"/>
      <c r="D19" s="10" t="s">
        <v>33</v>
      </c>
      <c r="E19" s="4" t="s">
        <v>15</v>
      </c>
      <c r="F19" s="6">
        <f t="shared" si="5"/>
        <v>0.88888888888888884</v>
      </c>
      <c r="G19" s="4" t="s">
        <v>16</v>
      </c>
      <c r="H19" s="7">
        <v>16</v>
      </c>
      <c r="I19" s="7">
        <f t="shared" si="7"/>
        <v>16</v>
      </c>
      <c r="J19" s="7">
        <v>0</v>
      </c>
      <c r="K19" s="4"/>
      <c r="L19" s="4"/>
      <c r="M19" s="14"/>
      <c r="N19" s="14"/>
      <c r="O19" s="4"/>
      <c r="P19" s="4"/>
      <c r="Q19" s="14" t="s">
        <v>34</v>
      </c>
      <c r="R19" s="14" t="s">
        <v>34</v>
      </c>
      <c r="S19" s="4"/>
      <c r="T19" s="27"/>
    </row>
    <row r="20" spans="1:20" ht="15.95" customHeight="1">
      <c r="A20" s="46"/>
      <c r="B20" s="4">
        <v>16</v>
      </c>
      <c r="C20" s="38" t="s">
        <v>35</v>
      </c>
      <c r="D20" s="39"/>
      <c r="E20" s="4" t="s">
        <v>22</v>
      </c>
      <c r="F20" s="6">
        <f t="shared" si="5"/>
        <v>3.7777777777777777</v>
      </c>
      <c r="G20" s="4" t="s">
        <v>16</v>
      </c>
      <c r="H20" s="7">
        <f t="shared" ref="H20:H25" si="8">K20*$K$3+L20*$L$3+M20*$M$3+N20*$N$3+O20*$O$3+P20*$P$3+Q20*$Q$3+R20*$R$3</f>
        <v>68</v>
      </c>
      <c r="I20" s="15">
        <f>H20-J20</f>
        <v>68</v>
      </c>
      <c r="J20" s="15">
        <v>0</v>
      </c>
      <c r="K20" s="4"/>
      <c r="L20" s="4"/>
      <c r="M20" s="14"/>
      <c r="N20" s="14">
        <v>4</v>
      </c>
      <c r="O20" s="4"/>
      <c r="P20" s="4"/>
      <c r="Q20" s="14"/>
      <c r="R20" s="14"/>
      <c r="S20" s="4"/>
      <c r="T20" s="27"/>
    </row>
    <row r="21" spans="1:20" ht="13.9" customHeight="1">
      <c r="A21" s="46"/>
      <c r="B21" s="4">
        <v>17</v>
      </c>
      <c r="C21" s="38" t="s">
        <v>36</v>
      </c>
      <c r="D21" s="39"/>
      <c r="E21" s="4" t="s">
        <v>22</v>
      </c>
      <c r="F21" s="6">
        <f t="shared" si="5"/>
        <v>13.222222222222221</v>
      </c>
      <c r="G21" s="4" t="s">
        <v>16</v>
      </c>
      <c r="H21" s="7">
        <f t="shared" si="8"/>
        <v>238</v>
      </c>
      <c r="I21" s="7">
        <f>H21</f>
        <v>238</v>
      </c>
      <c r="J21" s="7">
        <v>0</v>
      </c>
      <c r="K21" s="4"/>
      <c r="L21" s="4"/>
      <c r="M21" s="14"/>
      <c r="N21" s="14"/>
      <c r="O21" s="4">
        <v>4</v>
      </c>
      <c r="P21" s="4">
        <v>2</v>
      </c>
      <c r="Q21" s="14">
        <v>4</v>
      </c>
      <c r="R21" s="14">
        <v>4</v>
      </c>
      <c r="S21" s="4"/>
      <c r="T21" s="27"/>
    </row>
    <row r="22" spans="1:20" ht="13.9" customHeight="1">
      <c r="A22" s="46"/>
      <c r="B22" s="4">
        <v>18</v>
      </c>
      <c r="C22" s="38" t="s">
        <v>37</v>
      </c>
      <c r="D22" s="39"/>
      <c r="E22" s="4" t="s">
        <v>15</v>
      </c>
      <c r="F22" s="4">
        <f t="shared" ref="F22:F23" si="9">K22+L22+M22+N22+O22+P22+Q22+R22</f>
        <v>1</v>
      </c>
      <c r="G22" s="4" t="s">
        <v>26</v>
      </c>
      <c r="H22" s="7">
        <f t="shared" ref="H22:H23" si="10">K22*16+L22*16+M22*16+N22*16+O22*15+P22*15+Q22*13+R22*16</f>
        <v>13</v>
      </c>
      <c r="I22" s="16">
        <f>H22-J22</f>
        <v>8.125</v>
      </c>
      <c r="J22" s="16">
        <f>H22*0.375</f>
        <v>4.875</v>
      </c>
      <c r="K22" s="4"/>
      <c r="L22" s="4"/>
      <c r="M22" s="17"/>
      <c r="N22" s="17"/>
      <c r="O22" s="4"/>
      <c r="P22" s="4"/>
      <c r="Q22" s="17">
        <v>1</v>
      </c>
      <c r="R22" s="17"/>
      <c r="S22" s="4"/>
      <c r="T22" s="27"/>
    </row>
    <row r="23" spans="1:20" ht="13.9" customHeight="1">
      <c r="A23" s="46"/>
      <c r="B23" s="4">
        <v>19</v>
      </c>
      <c r="C23" s="38" t="s">
        <v>38</v>
      </c>
      <c r="D23" s="39"/>
      <c r="E23" s="4" t="s">
        <v>15</v>
      </c>
      <c r="F23" s="4">
        <f t="shared" si="9"/>
        <v>2</v>
      </c>
      <c r="G23" s="4" t="s">
        <v>16</v>
      </c>
      <c r="H23" s="7">
        <f t="shared" si="10"/>
        <v>32</v>
      </c>
      <c r="I23" s="7">
        <f t="shared" ref="I23" si="11">H23</f>
        <v>32</v>
      </c>
      <c r="J23" s="7">
        <v>0</v>
      </c>
      <c r="K23" s="4"/>
      <c r="L23" s="4"/>
      <c r="M23" s="17"/>
      <c r="N23" s="17"/>
      <c r="O23" s="4"/>
      <c r="P23" s="4"/>
      <c r="Q23" s="17"/>
      <c r="R23" s="17">
        <v>2</v>
      </c>
      <c r="S23" s="4"/>
      <c r="T23" s="27"/>
    </row>
    <row r="24" spans="1:20" ht="13.9" customHeight="1">
      <c r="A24" s="46"/>
      <c r="B24" s="4">
        <v>20</v>
      </c>
      <c r="C24" s="38" t="s">
        <v>39</v>
      </c>
      <c r="D24" s="39"/>
      <c r="E24" s="4" t="s">
        <v>15</v>
      </c>
      <c r="F24" s="6">
        <f>H24/18</f>
        <v>1.8888888888888888</v>
      </c>
      <c r="G24" s="4" t="s">
        <v>26</v>
      </c>
      <c r="H24" s="7">
        <f t="shared" si="8"/>
        <v>34</v>
      </c>
      <c r="I24" s="16">
        <f>H24*0.1</f>
        <v>3.4000000000000004</v>
      </c>
      <c r="J24" s="16">
        <f>H24-I24</f>
        <v>30.6</v>
      </c>
      <c r="K24" s="4"/>
      <c r="L24" s="4"/>
      <c r="M24" s="14"/>
      <c r="N24" s="14"/>
      <c r="O24" s="4"/>
      <c r="P24" s="4"/>
      <c r="Q24" s="14">
        <v>1</v>
      </c>
      <c r="R24" s="14">
        <v>1</v>
      </c>
      <c r="S24" s="4"/>
      <c r="T24" s="27"/>
    </row>
    <row r="25" spans="1:20" ht="13.9" customHeight="1">
      <c r="A25" s="46"/>
      <c r="B25" s="4">
        <v>21</v>
      </c>
      <c r="C25" s="38" t="s">
        <v>40</v>
      </c>
      <c r="D25" s="39"/>
      <c r="E25" s="4" t="s">
        <v>15</v>
      </c>
      <c r="F25" s="6">
        <v>4</v>
      </c>
      <c r="G25" s="4" t="s">
        <v>26</v>
      </c>
      <c r="H25" s="7">
        <f t="shared" si="8"/>
        <v>68</v>
      </c>
      <c r="I25" s="15">
        <f t="shared" ref="I25:I26" si="12">H25-J25</f>
        <v>34</v>
      </c>
      <c r="J25" s="15">
        <f>H25*0.5</f>
        <v>34</v>
      </c>
      <c r="K25" s="4"/>
      <c r="L25" s="4"/>
      <c r="M25" s="14"/>
      <c r="N25" s="14"/>
      <c r="O25" s="4"/>
      <c r="P25" s="4">
        <v>4</v>
      </c>
      <c r="Q25" s="14"/>
      <c r="R25" s="14"/>
      <c r="S25" s="4"/>
      <c r="T25" s="27"/>
    </row>
    <row r="26" spans="1:20" ht="13.9" customHeight="1">
      <c r="A26" s="46"/>
      <c r="B26" s="4">
        <v>22</v>
      </c>
      <c r="C26" s="38" t="s">
        <v>41</v>
      </c>
      <c r="D26" s="39"/>
      <c r="E26" s="4" t="s">
        <v>15</v>
      </c>
      <c r="F26" s="6">
        <f>H26/18</f>
        <v>1.3333333333333333</v>
      </c>
      <c r="G26" s="4" t="s">
        <v>26</v>
      </c>
      <c r="H26" s="7">
        <v>24</v>
      </c>
      <c r="I26" s="15">
        <f t="shared" si="12"/>
        <v>12</v>
      </c>
      <c r="J26" s="15">
        <f>H26*0.5</f>
        <v>12</v>
      </c>
      <c r="K26" s="4"/>
      <c r="L26" s="4"/>
      <c r="M26" s="14"/>
      <c r="N26" s="14"/>
      <c r="O26" s="4"/>
      <c r="P26" s="4"/>
      <c r="Q26" s="14">
        <v>4</v>
      </c>
      <c r="R26" s="14"/>
      <c r="S26" s="4"/>
      <c r="T26" s="27"/>
    </row>
    <row r="27" spans="1:20" ht="13.9" customHeight="1">
      <c r="A27" s="46"/>
      <c r="B27" s="4">
        <v>23</v>
      </c>
      <c r="C27" s="38" t="s">
        <v>42</v>
      </c>
      <c r="D27" s="39"/>
      <c r="E27" s="4" t="s">
        <v>15</v>
      </c>
      <c r="F27" s="4">
        <v>2</v>
      </c>
      <c r="G27" s="4" t="s">
        <v>16</v>
      </c>
      <c r="H27" s="7">
        <v>36</v>
      </c>
      <c r="I27" s="7">
        <v>36</v>
      </c>
      <c r="J27" s="7">
        <v>0</v>
      </c>
      <c r="K27" s="4"/>
      <c r="L27" s="4"/>
      <c r="M27" s="17"/>
      <c r="N27" s="17"/>
      <c r="O27" s="4"/>
      <c r="P27" s="4"/>
      <c r="Q27" s="17">
        <v>2</v>
      </c>
      <c r="R27" s="17"/>
      <c r="S27" s="4"/>
      <c r="T27" s="27"/>
    </row>
    <row r="28" spans="1:20" ht="13.9" customHeight="1">
      <c r="A28" s="46"/>
      <c r="B28" s="4">
        <v>24</v>
      </c>
      <c r="C28" s="38" t="s">
        <v>44</v>
      </c>
      <c r="D28" s="39"/>
      <c r="E28" s="4" t="s">
        <v>15</v>
      </c>
      <c r="F28" s="6">
        <f>H28/18</f>
        <v>1.8888888888888888</v>
      </c>
      <c r="G28" s="4" t="s">
        <v>26</v>
      </c>
      <c r="H28" s="7">
        <f>K28*$K$3+L28*$L$3+M28*$M$3+N28*$N$3+O28*$O$3+P28*$P$3+Q28*$Q$3+R28*$R$3</f>
        <v>34</v>
      </c>
      <c r="I28" s="16">
        <v>25</v>
      </c>
      <c r="J28" s="16">
        <f t="shared" ref="J28:J29" si="13">H28-I28</f>
        <v>9</v>
      </c>
      <c r="K28" s="4"/>
      <c r="L28" s="4"/>
      <c r="M28" s="14"/>
      <c r="N28" s="14"/>
      <c r="O28" s="4"/>
      <c r="P28" s="4"/>
      <c r="Q28" s="14">
        <v>2</v>
      </c>
      <c r="R28" s="14"/>
      <c r="S28" s="4"/>
      <c r="T28" s="27"/>
    </row>
    <row r="29" spans="1:20" ht="13.9" customHeight="1">
      <c r="A29" s="48" t="s">
        <v>45</v>
      </c>
      <c r="B29" s="4">
        <v>25</v>
      </c>
      <c r="C29" s="38" t="s">
        <v>114</v>
      </c>
      <c r="D29" s="39"/>
      <c r="E29" s="4" t="s">
        <v>115</v>
      </c>
      <c r="F29" s="6">
        <f t="shared" ref="F29:F56" si="14">H29/18</f>
        <v>3.7777777777777777</v>
      </c>
      <c r="G29" s="4" t="s">
        <v>26</v>
      </c>
      <c r="H29" s="7">
        <f t="shared" ref="H29:H56" si="15">K29*$K$3+L29*$L$3+M29*$M$3+N29*$N$3+O29*$O$3+P29*$P$3+Q29*$Q$3+R29*$R$3</f>
        <v>68</v>
      </c>
      <c r="I29" s="7">
        <f>H29*50%</f>
        <v>34</v>
      </c>
      <c r="J29" s="7">
        <f t="shared" si="13"/>
        <v>34</v>
      </c>
      <c r="K29" s="4"/>
      <c r="L29" s="4">
        <v>4</v>
      </c>
      <c r="M29" s="14"/>
      <c r="N29" s="14"/>
      <c r="O29" s="18"/>
      <c r="P29" s="18"/>
      <c r="Q29" s="14"/>
      <c r="R29" s="14"/>
      <c r="S29" s="4"/>
      <c r="T29" s="27"/>
    </row>
    <row r="30" spans="1:20" ht="13.9" customHeight="1">
      <c r="A30" s="49"/>
      <c r="B30" s="4">
        <v>26</v>
      </c>
      <c r="C30" s="38" t="s">
        <v>116</v>
      </c>
      <c r="D30" s="39"/>
      <c r="E30" s="4" t="s">
        <v>117</v>
      </c>
      <c r="F30" s="6">
        <v>4</v>
      </c>
      <c r="G30" s="4" t="s">
        <v>26</v>
      </c>
      <c r="H30" s="7">
        <f t="shared" si="15"/>
        <v>68</v>
      </c>
      <c r="I30" s="7">
        <f t="shared" ref="I30:I34" si="16">H30*50%</f>
        <v>34</v>
      </c>
      <c r="J30" s="7">
        <f t="shared" ref="J30:J47" si="17">H30-I30</f>
        <v>34</v>
      </c>
      <c r="K30" s="4">
        <v>4</v>
      </c>
      <c r="L30" s="4"/>
      <c r="M30" s="14"/>
      <c r="N30" s="14"/>
      <c r="O30" s="18"/>
      <c r="P30" s="18"/>
      <c r="Q30" s="14"/>
      <c r="R30" s="14"/>
      <c r="S30" s="4"/>
      <c r="T30" s="27"/>
    </row>
    <row r="31" spans="1:20" ht="13.9" customHeight="1">
      <c r="A31" s="49"/>
      <c r="B31" s="4">
        <v>27</v>
      </c>
      <c r="C31" s="38" t="s">
        <v>118</v>
      </c>
      <c r="D31" s="39"/>
      <c r="E31" s="4" t="s">
        <v>15</v>
      </c>
      <c r="F31" s="6">
        <v>4</v>
      </c>
      <c r="G31" s="4" t="s">
        <v>26</v>
      </c>
      <c r="H31" s="7">
        <f t="shared" si="15"/>
        <v>68</v>
      </c>
      <c r="I31" s="19">
        <f t="shared" si="16"/>
        <v>34</v>
      </c>
      <c r="J31" s="19">
        <v>34</v>
      </c>
      <c r="K31" s="4"/>
      <c r="L31" s="4">
        <v>4</v>
      </c>
      <c r="M31" s="14"/>
      <c r="N31" s="14"/>
      <c r="O31" s="4"/>
      <c r="P31" s="4"/>
      <c r="Q31" s="14"/>
      <c r="R31" s="14"/>
      <c r="S31" s="4"/>
      <c r="T31" s="27"/>
    </row>
    <row r="32" spans="1:20" ht="13.9" customHeight="1">
      <c r="A32" s="49"/>
      <c r="B32" s="4">
        <v>28</v>
      </c>
      <c r="C32" s="38" t="s">
        <v>119</v>
      </c>
      <c r="D32" s="39"/>
      <c r="E32" s="4" t="s">
        <v>120</v>
      </c>
      <c r="F32" s="6">
        <v>6</v>
      </c>
      <c r="G32" s="4" t="s">
        <v>26</v>
      </c>
      <c r="H32" s="7">
        <f t="shared" si="15"/>
        <v>102</v>
      </c>
      <c r="I32" s="7">
        <f t="shared" si="16"/>
        <v>51</v>
      </c>
      <c r="J32" s="7">
        <f t="shared" si="17"/>
        <v>51</v>
      </c>
      <c r="K32" s="4"/>
      <c r="L32" s="4"/>
      <c r="M32" s="14">
        <v>6</v>
      </c>
      <c r="N32" s="14"/>
      <c r="O32" s="4"/>
      <c r="P32" s="4"/>
      <c r="Q32" s="14"/>
      <c r="R32" s="14"/>
      <c r="S32" s="4"/>
      <c r="T32" s="27"/>
    </row>
    <row r="33" spans="1:20" ht="13.9" customHeight="1">
      <c r="A33" s="49"/>
      <c r="B33" s="4">
        <v>29</v>
      </c>
      <c r="C33" s="38" t="s">
        <v>121</v>
      </c>
      <c r="D33" s="39"/>
      <c r="E33" s="4" t="s">
        <v>122</v>
      </c>
      <c r="F33" s="6">
        <f t="shared" si="14"/>
        <v>3.7777777777777777</v>
      </c>
      <c r="G33" s="4" t="s">
        <v>26</v>
      </c>
      <c r="H33" s="7">
        <f t="shared" si="15"/>
        <v>68</v>
      </c>
      <c r="I33" s="7">
        <f t="shared" si="16"/>
        <v>34</v>
      </c>
      <c r="J33" s="7">
        <f t="shared" si="17"/>
        <v>34</v>
      </c>
      <c r="K33" s="4"/>
      <c r="L33" s="4"/>
      <c r="M33" s="14">
        <v>4</v>
      </c>
      <c r="N33" s="14"/>
      <c r="O33" s="4"/>
      <c r="P33" s="4"/>
      <c r="Q33" s="14"/>
      <c r="R33" s="14"/>
      <c r="S33" s="4"/>
      <c r="T33" s="27"/>
    </row>
    <row r="34" spans="1:20" ht="13.9" customHeight="1">
      <c r="A34" s="49"/>
      <c r="B34" s="4">
        <v>30</v>
      </c>
      <c r="C34" s="38" t="s">
        <v>123</v>
      </c>
      <c r="D34" s="39"/>
      <c r="E34" s="4" t="s">
        <v>15</v>
      </c>
      <c r="F34" s="6">
        <f t="shared" si="14"/>
        <v>3.7777777777777777</v>
      </c>
      <c r="G34" s="4" t="s">
        <v>26</v>
      </c>
      <c r="H34" s="7">
        <f t="shared" si="15"/>
        <v>68</v>
      </c>
      <c r="I34" s="7">
        <f t="shared" si="16"/>
        <v>34</v>
      </c>
      <c r="J34" s="7">
        <f t="shared" si="17"/>
        <v>34</v>
      </c>
      <c r="K34" s="4"/>
      <c r="L34" s="4"/>
      <c r="M34" s="14"/>
      <c r="N34" s="14">
        <v>4</v>
      </c>
      <c r="O34" s="4"/>
      <c r="P34" s="4"/>
      <c r="Q34" s="14"/>
      <c r="R34" s="14"/>
      <c r="S34" s="4"/>
      <c r="T34" s="27"/>
    </row>
    <row r="35" spans="1:20" ht="13.9" customHeight="1">
      <c r="A35" s="49"/>
      <c r="B35" s="4">
        <v>31</v>
      </c>
      <c r="C35" s="38" t="s">
        <v>124</v>
      </c>
      <c r="D35" s="39"/>
      <c r="E35" s="4" t="s">
        <v>125</v>
      </c>
      <c r="F35" s="6">
        <v>4</v>
      </c>
      <c r="G35" s="4" t="s">
        <v>26</v>
      </c>
      <c r="H35" s="7">
        <f t="shared" si="15"/>
        <v>68</v>
      </c>
      <c r="I35" s="20">
        <v>54</v>
      </c>
      <c r="J35" s="20">
        <f t="shared" si="17"/>
        <v>14</v>
      </c>
      <c r="K35" s="4"/>
      <c r="L35" s="4"/>
      <c r="M35" s="14"/>
      <c r="N35" s="14">
        <v>4</v>
      </c>
      <c r="O35" s="4"/>
      <c r="P35" s="4"/>
      <c r="Q35" s="14"/>
      <c r="R35" s="14"/>
      <c r="S35" s="4"/>
      <c r="T35" s="27"/>
    </row>
    <row r="36" spans="1:20" ht="13.9" customHeight="1">
      <c r="A36" s="49"/>
      <c r="B36" s="4">
        <v>32</v>
      </c>
      <c r="C36" s="38" t="s">
        <v>126</v>
      </c>
      <c r="D36" s="39"/>
      <c r="E36" s="4" t="s">
        <v>117</v>
      </c>
      <c r="F36" s="6">
        <v>6</v>
      </c>
      <c r="G36" s="4" t="s">
        <v>26</v>
      </c>
      <c r="H36" s="7">
        <f t="shared" si="15"/>
        <v>102</v>
      </c>
      <c r="I36" s="7">
        <f t="shared" ref="I36:I47" si="18">H36*50%</f>
        <v>51</v>
      </c>
      <c r="J36" s="7">
        <f t="shared" si="17"/>
        <v>51</v>
      </c>
      <c r="K36" s="4"/>
      <c r="L36" s="4"/>
      <c r="M36" s="14"/>
      <c r="N36" s="14">
        <v>6</v>
      </c>
      <c r="O36" s="4"/>
      <c r="P36" s="4"/>
      <c r="Q36" s="14"/>
      <c r="R36" s="14"/>
      <c r="S36" s="4"/>
      <c r="T36" s="27"/>
    </row>
    <row r="37" spans="1:20" ht="13.9" customHeight="1">
      <c r="A37" s="49"/>
      <c r="B37" s="4">
        <v>33</v>
      </c>
      <c r="C37" s="38" t="s">
        <v>127</v>
      </c>
      <c r="D37" s="39"/>
      <c r="E37" s="4" t="s">
        <v>128</v>
      </c>
      <c r="F37" s="6">
        <v>6</v>
      </c>
      <c r="G37" s="4" t="s">
        <v>26</v>
      </c>
      <c r="H37" s="7">
        <f t="shared" si="15"/>
        <v>102</v>
      </c>
      <c r="I37" s="7">
        <f t="shared" si="18"/>
        <v>51</v>
      </c>
      <c r="J37" s="7">
        <f t="shared" si="17"/>
        <v>51</v>
      </c>
      <c r="K37" s="4"/>
      <c r="L37" s="4"/>
      <c r="M37" s="14"/>
      <c r="N37" s="14">
        <v>6</v>
      </c>
      <c r="O37" s="4"/>
      <c r="P37" s="4"/>
      <c r="Q37" s="14"/>
      <c r="R37" s="14"/>
      <c r="S37" s="4"/>
      <c r="T37" s="27"/>
    </row>
    <row r="38" spans="1:20" ht="13.9" customHeight="1">
      <c r="A38" s="49"/>
      <c r="B38" s="4">
        <v>34</v>
      </c>
      <c r="C38" s="38" t="s">
        <v>129</v>
      </c>
      <c r="D38" s="39"/>
      <c r="E38" s="4" t="s">
        <v>22</v>
      </c>
      <c r="F38" s="6">
        <v>4</v>
      </c>
      <c r="G38" s="4" t="s">
        <v>26</v>
      </c>
      <c r="H38" s="7">
        <f t="shared" si="15"/>
        <v>68</v>
      </c>
      <c r="I38" s="20">
        <v>22</v>
      </c>
      <c r="J38" s="20">
        <f t="shared" si="17"/>
        <v>46</v>
      </c>
      <c r="K38" s="4"/>
      <c r="L38" s="4"/>
      <c r="M38" s="14"/>
      <c r="N38" s="14"/>
      <c r="O38" s="4">
        <v>4</v>
      </c>
      <c r="P38" s="4"/>
      <c r="Q38" s="14"/>
      <c r="R38" s="14"/>
      <c r="S38" s="4"/>
      <c r="T38" s="27"/>
    </row>
    <row r="39" spans="1:20" ht="13.9" customHeight="1">
      <c r="A39" s="49"/>
      <c r="B39" s="4">
        <v>35</v>
      </c>
      <c r="C39" s="38" t="s">
        <v>130</v>
      </c>
      <c r="D39" s="39"/>
      <c r="E39" s="4" t="s">
        <v>125</v>
      </c>
      <c r="F39" s="6">
        <v>4</v>
      </c>
      <c r="G39" s="4" t="s">
        <v>26</v>
      </c>
      <c r="H39" s="7">
        <f t="shared" si="15"/>
        <v>68</v>
      </c>
      <c r="I39" s="7">
        <f t="shared" si="18"/>
        <v>34</v>
      </c>
      <c r="J39" s="7">
        <f t="shared" si="17"/>
        <v>34</v>
      </c>
      <c r="K39" s="4"/>
      <c r="L39" s="4"/>
      <c r="M39" s="14"/>
      <c r="N39" s="14"/>
      <c r="O39" s="4">
        <v>4</v>
      </c>
      <c r="P39" s="4"/>
      <c r="Q39" s="14"/>
      <c r="R39" s="14"/>
      <c r="S39" s="4"/>
      <c r="T39" s="27"/>
    </row>
    <row r="40" spans="1:20" ht="13.9" customHeight="1">
      <c r="A40" s="49"/>
      <c r="B40" s="4">
        <v>36</v>
      </c>
      <c r="C40" s="38" t="s">
        <v>131</v>
      </c>
      <c r="D40" s="39"/>
      <c r="E40" s="4" t="s">
        <v>132</v>
      </c>
      <c r="F40" s="6">
        <f t="shared" ref="F40:F47" si="19">H40/18</f>
        <v>3.7777777777777777</v>
      </c>
      <c r="G40" s="4" t="s">
        <v>26</v>
      </c>
      <c r="H40" s="7">
        <f t="shared" si="15"/>
        <v>68</v>
      </c>
      <c r="I40" s="7">
        <f t="shared" si="18"/>
        <v>34</v>
      </c>
      <c r="J40" s="7">
        <f t="shared" si="17"/>
        <v>34</v>
      </c>
      <c r="K40" s="4"/>
      <c r="L40" s="4"/>
      <c r="M40" s="14"/>
      <c r="N40" s="14"/>
      <c r="O40" s="4"/>
      <c r="P40" s="4">
        <v>4</v>
      </c>
      <c r="Q40" s="14"/>
      <c r="R40" s="14"/>
      <c r="S40" s="4"/>
      <c r="T40" s="27"/>
    </row>
    <row r="41" spans="1:20" ht="13.9" customHeight="1">
      <c r="A41" s="49"/>
      <c r="B41" s="4">
        <v>37</v>
      </c>
      <c r="C41" s="38" t="s">
        <v>133</v>
      </c>
      <c r="D41" s="39"/>
      <c r="E41" s="4" t="s">
        <v>128</v>
      </c>
      <c r="F41" s="6">
        <f t="shared" si="19"/>
        <v>3.7777777777777777</v>
      </c>
      <c r="G41" s="4" t="s">
        <v>26</v>
      </c>
      <c r="H41" s="7">
        <f t="shared" si="15"/>
        <v>68</v>
      </c>
      <c r="I41" s="7">
        <f t="shared" si="18"/>
        <v>34</v>
      </c>
      <c r="J41" s="7">
        <f t="shared" si="17"/>
        <v>34</v>
      </c>
      <c r="K41" s="18"/>
      <c r="L41" s="18"/>
      <c r="M41" s="14"/>
      <c r="N41" s="14"/>
      <c r="O41" s="18"/>
      <c r="P41" s="4">
        <v>4</v>
      </c>
      <c r="Q41" s="14"/>
      <c r="R41" s="14"/>
      <c r="S41" s="4"/>
      <c r="T41" s="27"/>
    </row>
    <row r="42" spans="1:20" ht="13.9" customHeight="1">
      <c r="A42" s="49"/>
      <c r="B42" s="4">
        <v>38</v>
      </c>
      <c r="C42" s="38" t="s">
        <v>134</v>
      </c>
      <c r="D42" s="39"/>
      <c r="E42" s="4" t="s">
        <v>135</v>
      </c>
      <c r="F42" s="6">
        <f t="shared" si="19"/>
        <v>3.7777777777777777</v>
      </c>
      <c r="G42" s="4" t="s">
        <v>26</v>
      </c>
      <c r="H42" s="7">
        <f t="shared" si="15"/>
        <v>68</v>
      </c>
      <c r="I42" s="7">
        <f t="shared" si="18"/>
        <v>34</v>
      </c>
      <c r="J42" s="7">
        <f t="shared" si="17"/>
        <v>34</v>
      </c>
      <c r="K42" s="4"/>
      <c r="L42" s="4"/>
      <c r="M42" s="14"/>
      <c r="N42" s="14"/>
      <c r="O42" s="4">
        <v>4</v>
      </c>
      <c r="P42" s="4"/>
      <c r="Q42" s="14"/>
      <c r="R42" s="14"/>
      <c r="S42" s="18"/>
      <c r="T42" s="28"/>
    </row>
    <row r="43" spans="1:20" ht="13.9" customHeight="1">
      <c r="A43" s="49"/>
      <c r="B43" s="4">
        <v>39</v>
      </c>
      <c r="C43" s="38" t="s">
        <v>136</v>
      </c>
      <c r="D43" s="39"/>
      <c r="E43" s="4" t="s">
        <v>22</v>
      </c>
      <c r="F43" s="6">
        <f t="shared" si="19"/>
        <v>3.7777777777777777</v>
      </c>
      <c r="G43" s="4" t="s">
        <v>26</v>
      </c>
      <c r="H43" s="7">
        <f t="shared" si="15"/>
        <v>68</v>
      </c>
      <c r="I43" s="7">
        <f t="shared" si="18"/>
        <v>34</v>
      </c>
      <c r="J43" s="7">
        <f t="shared" si="17"/>
        <v>34</v>
      </c>
      <c r="K43" s="18"/>
      <c r="L43" s="18"/>
      <c r="M43" s="14"/>
      <c r="N43" s="14"/>
      <c r="O43" s="4"/>
      <c r="P43" s="4">
        <v>4</v>
      </c>
      <c r="Q43" s="14"/>
      <c r="R43" s="14"/>
      <c r="S43" s="4"/>
      <c r="T43" s="27"/>
    </row>
    <row r="44" spans="1:20" ht="13.9" customHeight="1">
      <c r="A44" s="49"/>
      <c r="B44" s="4">
        <v>40</v>
      </c>
      <c r="C44" s="38" t="s">
        <v>137</v>
      </c>
      <c r="D44" s="39"/>
      <c r="E44" s="4" t="s">
        <v>138</v>
      </c>
      <c r="F44" s="6">
        <v>4</v>
      </c>
      <c r="G44" s="4" t="s">
        <v>139</v>
      </c>
      <c r="H44" s="7">
        <v>68</v>
      </c>
      <c r="I44" s="7">
        <v>34</v>
      </c>
      <c r="J44" s="7">
        <v>34</v>
      </c>
      <c r="K44" s="18"/>
      <c r="L44" s="18"/>
      <c r="M44" s="14"/>
      <c r="N44" s="14"/>
      <c r="O44" s="4">
        <v>4</v>
      </c>
      <c r="P44" s="4"/>
      <c r="Q44" s="14"/>
      <c r="R44" s="14"/>
      <c r="S44" s="4"/>
      <c r="T44" s="27"/>
    </row>
    <row r="45" spans="1:20" ht="13.9" customHeight="1">
      <c r="A45" s="50"/>
      <c r="B45" s="4">
        <v>41</v>
      </c>
      <c r="C45" s="38" t="s">
        <v>140</v>
      </c>
      <c r="D45" s="39"/>
      <c r="E45" s="4" t="s">
        <v>141</v>
      </c>
      <c r="F45" s="6">
        <v>4</v>
      </c>
      <c r="G45" s="4" t="s">
        <v>142</v>
      </c>
      <c r="H45" s="7">
        <v>68</v>
      </c>
      <c r="I45" s="7">
        <v>34</v>
      </c>
      <c r="J45" s="7">
        <v>34</v>
      </c>
      <c r="K45" s="18"/>
      <c r="L45" s="18"/>
      <c r="M45" s="14"/>
      <c r="N45" s="14"/>
      <c r="O45" s="4"/>
      <c r="P45" s="4"/>
      <c r="Q45" s="14"/>
      <c r="R45" s="14">
        <v>4</v>
      </c>
      <c r="S45" s="4"/>
      <c r="T45" s="27"/>
    </row>
    <row r="46" spans="1:20" ht="13.9" customHeight="1">
      <c r="A46" s="48" t="s">
        <v>61</v>
      </c>
      <c r="B46" s="4">
        <v>42</v>
      </c>
      <c r="C46" s="38" t="s">
        <v>192</v>
      </c>
      <c r="D46" s="39"/>
      <c r="E46" s="4" t="s">
        <v>15</v>
      </c>
      <c r="F46" s="6">
        <f t="shared" si="19"/>
        <v>2.8333333333333335</v>
      </c>
      <c r="G46" s="4" t="s">
        <v>191</v>
      </c>
      <c r="H46" s="7">
        <f t="shared" si="15"/>
        <v>51</v>
      </c>
      <c r="I46" s="7">
        <v>51</v>
      </c>
      <c r="J46" s="7">
        <v>0</v>
      </c>
      <c r="K46" s="4"/>
      <c r="L46" s="4"/>
      <c r="M46" s="14"/>
      <c r="N46" s="14"/>
      <c r="O46" s="4"/>
      <c r="P46" s="4"/>
      <c r="Q46" s="14"/>
      <c r="R46" s="14">
        <v>3</v>
      </c>
      <c r="S46" s="4"/>
      <c r="T46" s="27"/>
    </row>
    <row r="47" spans="1:20" ht="13.9" customHeight="1">
      <c r="A47" s="49"/>
      <c r="B47" s="4">
        <v>43</v>
      </c>
      <c r="C47" s="38" t="s">
        <v>143</v>
      </c>
      <c r="D47" s="39"/>
      <c r="E47" s="4" t="s">
        <v>15</v>
      </c>
      <c r="F47" s="6">
        <f t="shared" si="19"/>
        <v>3.7777777777777777</v>
      </c>
      <c r="G47" s="4" t="s">
        <v>139</v>
      </c>
      <c r="H47" s="7">
        <f t="shared" si="15"/>
        <v>68</v>
      </c>
      <c r="I47" s="7">
        <f t="shared" si="18"/>
        <v>34</v>
      </c>
      <c r="J47" s="7">
        <f t="shared" si="17"/>
        <v>34</v>
      </c>
      <c r="K47" s="4"/>
      <c r="L47" s="4"/>
      <c r="M47" s="14"/>
      <c r="N47" s="14"/>
      <c r="O47" s="4"/>
      <c r="P47" s="4"/>
      <c r="Q47" s="14">
        <v>4</v>
      </c>
      <c r="R47" s="14"/>
      <c r="S47" s="4"/>
      <c r="T47" s="27"/>
    </row>
    <row r="48" spans="1:20" ht="13.9" customHeight="1">
      <c r="A48" s="49"/>
      <c r="B48" s="4">
        <v>44</v>
      </c>
      <c r="C48" s="38" t="s">
        <v>144</v>
      </c>
      <c r="D48" s="39"/>
      <c r="E48" s="4" t="s">
        <v>145</v>
      </c>
      <c r="F48" s="6">
        <v>4</v>
      </c>
      <c r="G48" s="4" t="s">
        <v>188</v>
      </c>
      <c r="H48" s="7">
        <f t="shared" ref="H48" si="20">K48*$K$3+L48*$L$3+M48*$M$3+N48*$N$3+O48*$O$3+P48*$P$3+Q48*$Q$3+R48*$R$3</f>
        <v>68</v>
      </c>
      <c r="I48" s="7">
        <f t="shared" ref="I48:I52" si="21">H48*50%</f>
        <v>34</v>
      </c>
      <c r="J48" s="7">
        <f t="shared" ref="J48:J79" si="22">H48-I48</f>
        <v>34</v>
      </c>
      <c r="K48" s="18"/>
      <c r="L48" s="18"/>
      <c r="M48" s="14"/>
      <c r="N48" s="14"/>
      <c r="O48" s="4"/>
      <c r="P48" s="4">
        <v>4</v>
      </c>
      <c r="Q48" s="29"/>
      <c r="R48" s="14"/>
      <c r="S48" s="4"/>
      <c r="T48" s="27"/>
    </row>
    <row r="49" spans="1:20" ht="13.9" customHeight="1">
      <c r="A49" s="49"/>
      <c r="B49" s="4">
        <v>45</v>
      </c>
      <c r="C49" s="38" t="s">
        <v>146</v>
      </c>
      <c r="D49" s="39"/>
      <c r="E49" s="4" t="s">
        <v>15</v>
      </c>
      <c r="F49" s="6">
        <f t="shared" si="14"/>
        <v>1.8888888888888888</v>
      </c>
      <c r="G49" s="4" t="s">
        <v>188</v>
      </c>
      <c r="H49" s="7">
        <f t="shared" si="15"/>
        <v>34</v>
      </c>
      <c r="I49" s="7">
        <f t="shared" si="21"/>
        <v>17</v>
      </c>
      <c r="J49" s="7">
        <f t="shared" si="22"/>
        <v>17</v>
      </c>
      <c r="K49" s="4"/>
      <c r="L49" s="4"/>
      <c r="M49" s="14"/>
      <c r="N49" s="14"/>
      <c r="O49" s="4"/>
      <c r="P49" s="4"/>
      <c r="Q49" s="14"/>
      <c r="R49" s="14">
        <v>2</v>
      </c>
      <c r="S49" s="4"/>
      <c r="T49" s="27"/>
    </row>
    <row r="50" spans="1:20" ht="13.9" customHeight="1">
      <c r="A50" s="49"/>
      <c r="B50" s="4">
        <v>46</v>
      </c>
      <c r="C50" s="38" t="s">
        <v>147</v>
      </c>
      <c r="D50" s="39"/>
      <c r="E50" s="4" t="s">
        <v>148</v>
      </c>
      <c r="F50" s="6">
        <f t="shared" si="14"/>
        <v>3.7777777777777777</v>
      </c>
      <c r="G50" s="4" t="s">
        <v>188</v>
      </c>
      <c r="H50" s="7">
        <f t="shared" si="15"/>
        <v>68</v>
      </c>
      <c r="I50" s="7">
        <f t="shared" si="21"/>
        <v>34</v>
      </c>
      <c r="J50" s="7">
        <f t="shared" si="22"/>
        <v>34</v>
      </c>
      <c r="K50" s="4"/>
      <c r="L50" s="4"/>
      <c r="M50" s="14"/>
      <c r="N50" s="14"/>
      <c r="O50" s="4"/>
      <c r="P50" s="4"/>
      <c r="Q50" s="14"/>
      <c r="R50" s="14">
        <v>4</v>
      </c>
      <c r="S50" s="4"/>
      <c r="T50" s="27"/>
    </row>
    <row r="51" spans="1:20" ht="13.9" customHeight="1">
      <c r="A51" s="49"/>
      <c r="B51" s="4">
        <v>47</v>
      </c>
      <c r="C51" s="38" t="s">
        <v>149</v>
      </c>
      <c r="D51" s="39"/>
      <c r="E51" s="4" t="s">
        <v>150</v>
      </c>
      <c r="F51" s="6">
        <f t="shared" si="14"/>
        <v>2.8333333333333335</v>
      </c>
      <c r="G51" s="4" t="s">
        <v>188</v>
      </c>
      <c r="H51" s="7">
        <v>51</v>
      </c>
      <c r="I51" s="16">
        <f t="shared" si="21"/>
        <v>25.5</v>
      </c>
      <c r="J51" s="16">
        <v>25</v>
      </c>
      <c r="K51" s="4"/>
      <c r="L51" s="4"/>
      <c r="M51" s="14"/>
      <c r="N51" s="14"/>
      <c r="O51" s="4"/>
      <c r="P51" s="4"/>
      <c r="Q51" s="14">
        <v>3</v>
      </c>
      <c r="R51" s="14"/>
      <c r="S51" s="4"/>
      <c r="T51" s="27"/>
    </row>
    <row r="52" spans="1:20" ht="13.9" customHeight="1">
      <c r="A52" s="49"/>
      <c r="B52" s="4">
        <v>48</v>
      </c>
      <c r="C52" s="38" t="s">
        <v>151</v>
      </c>
      <c r="D52" s="39"/>
      <c r="E52" s="4" t="s">
        <v>15</v>
      </c>
      <c r="F52" s="6">
        <f t="shared" si="14"/>
        <v>1.8888888888888888</v>
      </c>
      <c r="G52" s="4" t="s">
        <v>188</v>
      </c>
      <c r="H52" s="7">
        <f t="shared" si="15"/>
        <v>34</v>
      </c>
      <c r="I52" s="7">
        <f t="shared" si="21"/>
        <v>17</v>
      </c>
      <c r="J52" s="7">
        <f t="shared" si="22"/>
        <v>17</v>
      </c>
      <c r="K52" s="4"/>
      <c r="L52" s="4"/>
      <c r="M52" s="14"/>
      <c r="N52" s="14"/>
      <c r="O52" s="4"/>
      <c r="P52" s="4"/>
      <c r="Q52" s="14"/>
      <c r="R52" s="14">
        <v>2</v>
      </c>
      <c r="S52" s="4"/>
      <c r="T52" s="27"/>
    </row>
    <row r="53" spans="1:20" ht="13.9" customHeight="1">
      <c r="A53" s="49"/>
      <c r="B53" s="4">
        <v>49</v>
      </c>
      <c r="C53" s="38" t="s">
        <v>152</v>
      </c>
      <c r="D53" s="39"/>
      <c r="E53" s="4" t="s">
        <v>154</v>
      </c>
      <c r="F53" s="6">
        <f t="shared" si="14"/>
        <v>0.94444444444444442</v>
      </c>
      <c r="G53" s="4" t="s">
        <v>188</v>
      </c>
      <c r="H53" s="7">
        <f t="shared" si="15"/>
        <v>17</v>
      </c>
      <c r="I53" s="7">
        <v>9</v>
      </c>
      <c r="J53" s="7">
        <v>8</v>
      </c>
      <c r="K53" s="4"/>
      <c r="L53" s="4"/>
      <c r="M53" s="14"/>
      <c r="N53" s="14"/>
      <c r="O53" s="4"/>
      <c r="P53" s="4"/>
      <c r="Q53" s="14"/>
      <c r="R53" s="14">
        <v>1</v>
      </c>
      <c r="S53" s="18"/>
      <c r="T53" s="28"/>
    </row>
    <row r="54" spans="1:20" ht="13.9" customHeight="1">
      <c r="A54" s="49"/>
      <c r="B54" s="4">
        <v>50</v>
      </c>
      <c r="C54" s="38" t="s">
        <v>153</v>
      </c>
      <c r="D54" s="39"/>
      <c r="E54" s="4" t="s">
        <v>155</v>
      </c>
      <c r="F54" s="6">
        <f t="shared" si="14"/>
        <v>1.8888888888888888</v>
      </c>
      <c r="G54" s="4" t="s">
        <v>188</v>
      </c>
      <c r="H54" s="7">
        <f t="shared" si="15"/>
        <v>34</v>
      </c>
      <c r="I54" s="20">
        <v>22</v>
      </c>
      <c r="J54" s="20">
        <f t="shared" si="22"/>
        <v>12</v>
      </c>
      <c r="K54" s="4"/>
      <c r="L54" s="4"/>
      <c r="M54" s="14"/>
      <c r="N54" s="14"/>
      <c r="O54" s="4"/>
      <c r="P54" s="4"/>
      <c r="Q54" s="14"/>
      <c r="R54" s="14">
        <v>2</v>
      </c>
      <c r="S54" s="4"/>
      <c r="T54" s="27"/>
    </row>
    <row r="55" spans="1:20" ht="13.9" customHeight="1">
      <c r="A55" s="49"/>
      <c r="B55" s="4">
        <v>51</v>
      </c>
      <c r="C55" s="38" t="s">
        <v>156</v>
      </c>
      <c r="D55" s="39"/>
      <c r="E55" s="4" t="s">
        <v>22</v>
      </c>
      <c r="F55" s="6">
        <f t="shared" si="14"/>
        <v>2.8333333333333335</v>
      </c>
      <c r="G55" s="4" t="s">
        <v>139</v>
      </c>
      <c r="H55" s="7">
        <f t="shared" si="15"/>
        <v>51</v>
      </c>
      <c r="I55" s="20">
        <v>26</v>
      </c>
      <c r="J55" s="20">
        <v>25</v>
      </c>
      <c r="K55" s="4"/>
      <c r="L55" s="4"/>
      <c r="M55" s="14"/>
      <c r="N55" s="14"/>
      <c r="O55" s="4"/>
      <c r="P55" s="4"/>
      <c r="Q55" s="14">
        <v>3</v>
      </c>
      <c r="R55" s="14"/>
      <c r="S55" s="4"/>
      <c r="T55" s="27"/>
    </row>
    <row r="56" spans="1:20" ht="13.9" customHeight="1" thickBot="1">
      <c r="A56" s="49"/>
      <c r="B56" s="4">
        <v>52</v>
      </c>
      <c r="C56" s="38" t="s">
        <v>157</v>
      </c>
      <c r="D56" s="39"/>
      <c r="E56" s="4" t="s">
        <v>15</v>
      </c>
      <c r="F56" s="6">
        <f t="shared" si="14"/>
        <v>3.7777777777777777</v>
      </c>
      <c r="G56" s="4" t="s">
        <v>188</v>
      </c>
      <c r="H56" s="7">
        <f t="shared" si="15"/>
        <v>68</v>
      </c>
      <c r="I56" s="7">
        <f>H56*50%</f>
        <v>34</v>
      </c>
      <c r="J56" s="7">
        <f t="shared" si="22"/>
        <v>34</v>
      </c>
      <c r="K56" s="4"/>
      <c r="L56" s="4"/>
      <c r="M56" s="14"/>
      <c r="N56" s="14"/>
      <c r="O56" s="4">
        <v>4</v>
      </c>
      <c r="P56" s="4"/>
      <c r="Q56" s="14"/>
      <c r="R56" s="14"/>
      <c r="S56" s="4"/>
      <c r="T56" s="27"/>
    </row>
    <row r="57" spans="1:20" ht="13.9" customHeight="1">
      <c r="A57" s="43" t="s">
        <v>1</v>
      </c>
      <c r="B57" s="53" t="s">
        <v>2</v>
      </c>
      <c r="C57" s="78" t="s">
        <v>3</v>
      </c>
      <c r="D57" s="79"/>
      <c r="E57" s="67" t="s">
        <v>4</v>
      </c>
      <c r="F57" s="70" t="s">
        <v>5</v>
      </c>
      <c r="G57" s="70" t="s">
        <v>6</v>
      </c>
      <c r="H57" s="64" t="s">
        <v>7</v>
      </c>
      <c r="I57" s="64"/>
      <c r="J57" s="65"/>
      <c r="K57" s="53" t="s">
        <v>8</v>
      </c>
      <c r="L57" s="53"/>
      <c r="M57" s="53"/>
      <c r="N57" s="53"/>
      <c r="O57" s="53"/>
      <c r="P57" s="53"/>
      <c r="Q57" s="53"/>
      <c r="R57" s="53"/>
      <c r="S57" s="53"/>
      <c r="T57" s="66"/>
    </row>
    <row r="58" spans="1:20" ht="13.9" customHeight="1">
      <c r="A58" s="44"/>
      <c r="B58" s="54"/>
      <c r="C58" s="80"/>
      <c r="D58" s="81"/>
      <c r="E58" s="68"/>
      <c r="F58" s="71"/>
      <c r="G58" s="71"/>
      <c r="H58" s="75" t="s">
        <v>9</v>
      </c>
      <c r="I58" s="55" t="s">
        <v>10</v>
      </c>
      <c r="J58" s="55" t="s">
        <v>11</v>
      </c>
      <c r="K58" s="2">
        <v>17</v>
      </c>
      <c r="L58" s="2">
        <v>17</v>
      </c>
      <c r="M58" s="2">
        <v>17</v>
      </c>
      <c r="N58" s="2">
        <v>17</v>
      </c>
      <c r="O58" s="2">
        <v>17</v>
      </c>
      <c r="P58" s="2">
        <v>17</v>
      </c>
      <c r="Q58" s="2">
        <v>17</v>
      </c>
      <c r="R58" s="2">
        <v>17</v>
      </c>
      <c r="S58" s="2">
        <v>18</v>
      </c>
      <c r="T58" s="25">
        <v>18</v>
      </c>
    </row>
    <row r="59" spans="1:20" ht="13.9" customHeight="1">
      <c r="A59" s="44"/>
      <c r="B59" s="55"/>
      <c r="C59" s="82"/>
      <c r="D59" s="83"/>
      <c r="E59" s="69"/>
      <c r="F59" s="72"/>
      <c r="G59" s="72"/>
      <c r="H59" s="76"/>
      <c r="I59" s="77"/>
      <c r="J59" s="77"/>
      <c r="K59" s="3">
        <v>1</v>
      </c>
      <c r="L59" s="3">
        <v>2</v>
      </c>
      <c r="M59" s="3">
        <v>3</v>
      </c>
      <c r="N59" s="3">
        <v>4</v>
      </c>
      <c r="O59" s="3">
        <v>5</v>
      </c>
      <c r="P59" s="3">
        <v>6</v>
      </c>
      <c r="Q59" s="3">
        <v>7</v>
      </c>
      <c r="R59" s="3">
        <v>8</v>
      </c>
      <c r="S59" s="3">
        <v>9</v>
      </c>
      <c r="T59" s="26">
        <v>10</v>
      </c>
    </row>
    <row r="60" spans="1:20" ht="13.9" customHeight="1">
      <c r="A60" s="48" t="s">
        <v>77</v>
      </c>
      <c r="B60" s="4">
        <v>53</v>
      </c>
      <c r="C60" s="38" t="s">
        <v>158</v>
      </c>
      <c r="D60" s="39"/>
      <c r="E60" s="11" t="s">
        <v>15</v>
      </c>
      <c r="F60" s="6">
        <f t="shared" ref="F60" si="23">H60/18</f>
        <v>1.8888888888888888</v>
      </c>
      <c r="G60" s="4" t="s">
        <v>189</v>
      </c>
      <c r="H60" s="7">
        <f t="shared" ref="H60:H64" si="24">K60*$K$3+L60*$L$3+M60*$M$3+N60*$N$3+O60*$O$3+P60*$P$3+Q60*$Q$3+R60*$R$3</f>
        <v>34</v>
      </c>
      <c r="I60" s="7">
        <f t="shared" ref="I60:I64" si="25">H60*50%</f>
        <v>17</v>
      </c>
      <c r="J60" s="7">
        <f t="shared" ref="J60:J64" si="26">H60-I60</f>
        <v>17</v>
      </c>
      <c r="K60" s="4"/>
      <c r="L60" s="21"/>
      <c r="M60" s="14"/>
      <c r="N60" s="14"/>
      <c r="O60" s="22"/>
      <c r="P60" s="18"/>
      <c r="Q60" s="14"/>
      <c r="R60" s="14">
        <v>2</v>
      </c>
      <c r="S60" s="4"/>
      <c r="T60" s="27"/>
    </row>
    <row r="61" spans="1:20" ht="13.9" customHeight="1">
      <c r="A61" s="49"/>
      <c r="B61" s="4">
        <v>54</v>
      </c>
      <c r="C61" s="38" t="s">
        <v>159</v>
      </c>
      <c r="D61" s="39"/>
      <c r="E61" s="4" t="s">
        <v>15</v>
      </c>
      <c r="F61" s="6">
        <v>4</v>
      </c>
      <c r="G61" s="4" t="s">
        <v>189</v>
      </c>
      <c r="H61" s="7">
        <f t="shared" si="24"/>
        <v>68</v>
      </c>
      <c r="I61" s="7">
        <f t="shared" si="25"/>
        <v>34</v>
      </c>
      <c r="J61" s="7">
        <f t="shared" si="26"/>
        <v>34</v>
      </c>
      <c r="K61" s="4"/>
      <c r="L61" s="4"/>
      <c r="M61" s="14"/>
      <c r="N61" s="14"/>
      <c r="O61" s="4"/>
      <c r="P61" s="4">
        <v>4</v>
      </c>
      <c r="Q61" s="14"/>
      <c r="R61" s="14"/>
      <c r="S61" s="4"/>
      <c r="T61" s="27"/>
    </row>
    <row r="62" spans="1:20" ht="13.9" customHeight="1">
      <c r="A62" s="49"/>
      <c r="B62" s="4">
        <v>55</v>
      </c>
      <c r="C62" s="38" t="s">
        <v>160</v>
      </c>
      <c r="D62" s="39"/>
      <c r="E62" s="4" t="s">
        <v>15</v>
      </c>
      <c r="F62" s="4">
        <v>2</v>
      </c>
      <c r="G62" s="4" t="s">
        <v>189</v>
      </c>
      <c r="H62" s="7">
        <f t="shared" si="24"/>
        <v>34</v>
      </c>
      <c r="I62" s="7">
        <f t="shared" si="25"/>
        <v>17</v>
      </c>
      <c r="J62" s="7">
        <f t="shared" si="26"/>
        <v>17</v>
      </c>
      <c r="K62" s="4"/>
      <c r="L62" s="4"/>
      <c r="M62" s="17"/>
      <c r="N62" s="17"/>
      <c r="O62" s="4"/>
      <c r="P62" s="4">
        <v>2</v>
      </c>
      <c r="Q62" s="17"/>
      <c r="R62" s="17"/>
      <c r="S62" s="4"/>
      <c r="T62" s="27"/>
    </row>
    <row r="63" spans="1:20" ht="13.9" customHeight="1">
      <c r="A63" s="49"/>
      <c r="B63" s="4">
        <v>56</v>
      </c>
      <c r="C63" s="38" t="s">
        <v>161</v>
      </c>
      <c r="D63" s="39"/>
      <c r="E63" s="4" t="s">
        <v>15</v>
      </c>
      <c r="F63" s="4">
        <v>2</v>
      </c>
      <c r="G63" s="4" t="s">
        <v>189</v>
      </c>
      <c r="H63" s="7">
        <f t="shared" si="24"/>
        <v>34</v>
      </c>
      <c r="I63" s="7">
        <f t="shared" si="25"/>
        <v>17</v>
      </c>
      <c r="J63" s="7">
        <f t="shared" si="26"/>
        <v>17</v>
      </c>
      <c r="K63" s="4"/>
      <c r="L63" s="23"/>
      <c r="M63" s="14"/>
      <c r="N63" s="14"/>
      <c r="O63" s="23"/>
      <c r="P63" s="4"/>
      <c r="Q63" s="14"/>
      <c r="R63" s="14">
        <v>2</v>
      </c>
      <c r="S63" s="4"/>
      <c r="T63" s="27"/>
    </row>
    <row r="64" spans="1:20" ht="13.9" customHeight="1">
      <c r="A64" s="49"/>
      <c r="B64" s="4">
        <v>57</v>
      </c>
      <c r="C64" s="38" t="s">
        <v>162</v>
      </c>
      <c r="D64" s="39"/>
      <c r="E64" s="11" t="s">
        <v>15</v>
      </c>
      <c r="F64" s="37">
        <v>2</v>
      </c>
      <c r="G64" s="4" t="s">
        <v>189</v>
      </c>
      <c r="H64" s="7">
        <f t="shared" si="24"/>
        <v>34</v>
      </c>
      <c r="I64" s="7">
        <f t="shared" si="25"/>
        <v>17</v>
      </c>
      <c r="J64" s="7">
        <f t="shared" si="26"/>
        <v>17</v>
      </c>
      <c r="K64" s="4"/>
      <c r="L64" s="23"/>
      <c r="M64" s="14"/>
      <c r="N64" s="14"/>
      <c r="O64" s="24"/>
      <c r="P64" s="4">
        <v>2</v>
      </c>
      <c r="Q64" s="14"/>
      <c r="R64" s="14"/>
      <c r="S64" s="4"/>
      <c r="T64" s="27"/>
    </row>
    <row r="65" spans="1:20" ht="13.9" customHeight="1">
      <c r="A65" s="36"/>
      <c r="B65" s="4">
        <v>58</v>
      </c>
      <c r="C65" s="38" t="s">
        <v>178</v>
      </c>
      <c r="D65" s="39"/>
      <c r="E65" s="11" t="s">
        <v>179</v>
      </c>
      <c r="F65" s="4">
        <v>1</v>
      </c>
      <c r="G65" s="4" t="s">
        <v>193</v>
      </c>
      <c r="H65" s="7">
        <v>17</v>
      </c>
      <c r="I65" s="7">
        <v>17</v>
      </c>
      <c r="J65" s="7">
        <v>0</v>
      </c>
      <c r="K65" s="4"/>
      <c r="L65" s="4"/>
      <c r="M65" s="14"/>
      <c r="N65" s="14"/>
      <c r="O65" s="18"/>
      <c r="P65" s="4"/>
      <c r="Q65" s="14">
        <v>1</v>
      </c>
      <c r="R65" s="14"/>
      <c r="S65" s="4"/>
      <c r="T65" s="27"/>
    </row>
    <row r="66" spans="1:20" ht="13.9" customHeight="1">
      <c r="A66" s="36"/>
      <c r="B66" s="4">
        <v>59</v>
      </c>
      <c r="C66" s="38" t="s">
        <v>180</v>
      </c>
      <c r="D66" s="39"/>
      <c r="E66" s="11" t="s">
        <v>145</v>
      </c>
      <c r="F66" s="4">
        <v>1</v>
      </c>
      <c r="G66" s="4" t="s">
        <v>194</v>
      </c>
      <c r="H66" s="7">
        <v>17</v>
      </c>
      <c r="I66" s="7">
        <v>0</v>
      </c>
      <c r="J66" s="7">
        <v>17</v>
      </c>
      <c r="K66" s="4"/>
      <c r="L66" s="4"/>
      <c r="M66" s="14"/>
      <c r="N66" s="14"/>
      <c r="O66" s="18"/>
      <c r="P66" s="4"/>
      <c r="Q66" s="14">
        <v>1</v>
      </c>
      <c r="R66" s="14"/>
      <c r="S66" s="4"/>
      <c r="T66" s="27"/>
    </row>
    <row r="67" spans="1:20" ht="13.9" customHeight="1">
      <c r="A67" s="36"/>
      <c r="B67" s="4">
        <v>60</v>
      </c>
      <c r="C67" s="38" t="s">
        <v>182</v>
      </c>
      <c r="D67" s="39"/>
      <c r="E67" s="11" t="s">
        <v>183</v>
      </c>
      <c r="F67" s="4">
        <v>0.5</v>
      </c>
      <c r="G67" s="4" t="s">
        <v>195</v>
      </c>
      <c r="H67" s="7">
        <v>8</v>
      </c>
      <c r="I67" s="7">
        <v>0</v>
      </c>
      <c r="J67" s="7">
        <v>8</v>
      </c>
      <c r="K67" s="4"/>
      <c r="L67" s="4"/>
      <c r="M67" s="14"/>
      <c r="N67" s="14"/>
      <c r="O67" s="18"/>
      <c r="P67" s="18"/>
      <c r="Q67" s="14">
        <v>1</v>
      </c>
      <c r="R67" s="14"/>
      <c r="S67" s="4"/>
      <c r="T67" s="27"/>
    </row>
    <row r="68" spans="1:20" ht="13.9" customHeight="1">
      <c r="A68" s="36"/>
      <c r="B68" s="4">
        <v>61</v>
      </c>
      <c r="C68" s="38" t="s">
        <v>184</v>
      </c>
      <c r="D68" s="39"/>
      <c r="E68" s="11" t="s">
        <v>185</v>
      </c>
      <c r="F68" s="4">
        <v>1</v>
      </c>
      <c r="G68" s="4" t="s">
        <v>189</v>
      </c>
      <c r="H68" s="7">
        <v>17</v>
      </c>
      <c r="I68" s="7">
        <v>10</v>
      </c>
      <c r="J68" s="7">
        <v>7</v>
      </c>
      <c r="K68" s="4"/>
      <c r="L68" s="4"/>
      <c r="M68" s="14"/>
      <c r="N68" s="14"/>
      <c r="O68" s="18"/>
      <c r="P68" s="18"/>
      <c r="Q68" s="14"/>
      <c r="R68" s="14">
        <v>1</v>
      </c>
      <c r="S68" s="4"/>
      <c r="T68" s="27"/>
    </row>
    <row r="69" spans="1:20" ht="13.9" customHeight="1">
      <c r="A69" s="51" t="s">
        <v>87</v>
      </c>
      <c r="B69" s="4">
        <v>58</v>
      </c>
      <c r="C69" s="38" t="s">
        <v>186</v>
      </c>
      <c r="D69" s="39"/>
      <c r="E69" s="4" t="s">
        <v>15</v>
      </c>
      <c r="F69" s="6">
        <v>1</v>
      </c>
      <c r="G69" s="4" t="s">
        <v>190</v>
      </c>
      <c r="H69" s="7">
        <f t="shared" ref="H69:H79" si="27">F69*26</f>
        <v>26</v>
      </c>
      <c r="I69" s="7">
        <v>0</v>
      </c>
      <c r="J69" s="7">
        <f t="shared" si="22"/>
        <v>26</v>
      </c>
      <c r="K69" s="4" t="s">
        <v>85</v>
      </c>
      <c r="L69" s="4"/>
      <c r="M69" s="14"/>
      <c r="N69" s="14"/>
      <c r="O69" s="4"/>
      <c r="P69" s="4"/>
      <c r="Q69" s="14"/>
      <c r="R69" s="14"/>
      <c r="S69" s="4"/>
      <c r="T69" s="27"/>
    </row>
    <row r="70" spans="1:20" ht="13.9" customHeight="1">
      <c r="A70" s="46"/>
      <c r="B70" s="4">
        <v>59</v>
      </c>
      <c r="C70" s="38" t="s">
        <v>187</v>
      </c>
      <c r="D70" s="39"/>
      <c r="E70" s="4" t="s">
        <v>15</v>
      </c>
      <c r="F70" s="4">
        <v>1</v>
      </c>
      <c r="G70" s="4" t="s">
        <v>190</v>
      </c>
      <c r="H70" s="7">
        <v>26</v>
      </c>
      <c r="I70" s="7">
        <v>0</v>
      </c>
      <c r="J70" s="7">
        <v>26</v>
      </c>
      <c r="K70" s="4"/>
      <c r="L70" s="4" t="s">
        <v>163</v>
      </c>
      <c r="M70" s="17"/>
      <c r="N70" s="17"/>
      <c r="O70" s="4"/>
      <c r="P70" s="4"/>
      <c r="Q70" s="17"/>
      <c r="R70" s="17"/>
      <c r="S70" s="4"/>
      <c r="T70" s="27"/>
    </row>
    <row r="71" spans="1:20" ht="13.9" customHeight="1">
      <c r="A71" s="46"/>
      <c r="B71" s="4">
        <v>60</v>
      </c>
      <c r="C71" s="38" t="s">
        <v>164</v>
      </c>
      <c r="D71" s="39"/>
      <c r="E71" s="4" t="s">
        <v>15</v>
      </c>
      <c r="F71" s="8">
        <v>1</v>
      </c>
      <c r="G71" s="4" t="s">
        <v>190</v>
      </c>
      <c r="H71" s="30">
        <v>26</v>
      </c>
      <c r="I71" s="30">
        <v>0</v>
      </c>
      <c r="J71" s="30">
        <v>26</v>
      </c>
      <c r="K71" s="8"/>
      <c r="L71" s="8"/>
      <c r="M71" s="33" t="s">
        <v>165</v>
      </c>
      <c r="N71" s="34"/>
      <c r="O71" s="8"/>
      <c r="P71" s="8"/>
      <c r="Q71" s="33"/>
      <c r="R71" s="17"/>
      <c r="S71" s="18"/>
      <c r="T71" s="28"/>
    </row>
    <row r="72" spans="1:20" ht="13.9" customHeight="1">
      <c r="A72" s="46"/>
      <c r="B72" s="4">
        <v>61</v>
      </c>
      <c r="C72" s="38" t="s">
        <v>166</v>
      </c>
      <c r="D72" s="39"/>
      <c r="E72" s="4" t="s">
        <v>15</v>
      </c>
      <c r="F72" s="6">
        <v>1</v>
      </c>
      <c r="G72" s="4" t="s">
        <v>190</v>
      </c>
      <c r="H72" s="7">
        <f t="shared" si="27"/>
        <v>26</v>
      </c>
      <c r="I72" s="7">
        <v>0</v>
      </c>
      <c r="J72" s="7">
        <f t="shared" si="22"/>
        <v>26</v>
      </c>
      <c r="K72" s="18"/>
      <c r="L72" s="4"/>
      <c r="M72" s="14"/>
      <c r="N72" s="14" t="s">
        <v>165</v>
      </c>
      <c r="O72" s="4"/>
      <c r="P72" s="4"/>
      <c r="Q72" s="14"/>
      <c r="R72" s="14"/>
      <c r="S72" s="4"/>
      <c r="T72" s="27"/>
    </row>
    <row r="73" spans="1:20" ht="13.9" customHeight="1">
      <c r="A73" s="46"/>
      <c r="B73" s="4">
        <v>62</v>
      </c>
      <c r="C73" s="38" t="s">
        <v>167</v>
      </c>
      <c r="D73" s="39"/>
      <c r="E73" s="4" t="s">
        <v>15</v>
      </c>
      <c r="F73" s="6">
        <v>1</v>
      </c>
      <c r="G73" s="4" t="s">
        <v>190</v>
      </c>
      <c r="H73" s="7">
        <f t="shared" si="27"/>
        <v>26</v>
      </c>
      <c r="I73" s="7">
        <v>0</v>
      </c>
      <c r="J73" s="7">
        <f t="shared" si="22"/>
        <v>26</v>
      </c>
      <c r="K73" s="4"/>
      <c r="L73" s="4"/>
      <c r="M73" s="14"/>
      <c r="N73" s="14"/>
      <c r="O73" s="4" t="s">
        <v>168</v>
      </c>
      <c r="P73" s="4"/>
      <c r="Q73" s="14"/>
      <c r="R73" s="14"/>
      <c r="S73" s="4"/>
      <c r="T73" s="27"/>
    </row>
    <row r="74" spans="1:20" ht="13.9" customHeight="1">
      <c r="A74" s="46"/>
      <c r="B74" s="4">
        <v>63</v>
      </c>
      <c r="C74" s="38" t="s">
        <v>169</v>
      </c>
      <c r="D74" s="39"/>
      <c r="E74" s="4" t="s">
        <v>15</v>
      </c>
      <c r="F74" s="6">
        <v>1</v>
      </c>
      <c r="G74" s="4" t="s">
        <v>190</v>
      </c>
      <c r="H74" s="7">
        <f t="shared" si="27"/>
        <v>26</v>
      </c>
      <c r="I74" s="7">
        <v>0</v>
      </c>
      <c r="J74" s="7">
        <f t="shared" si="22"/>
        <v>26</v>
      </c>
      <c r="K74" s="4"/>
      <c r="L74" s="4"/>
      <c r="M74" s="14"/>
      <c r="N74" s="14"/>
      <c r="O74" s="4"/>
      <c r="P74" s="4" t="s">
        <v>170</v>
      </c>
      <c r="Q74" s="14"/>
      <c r="R74" s="14"/>
      <c r="S74" s="4"/>
      <c r="T74" s="27"/>
    </row>
    <row r="75" spans="1:20" ht="13.9" customHeight="1">
      <c r="A75" s="46"/>
      <c r="B75" s="4">
        <v>64</v>
      </c>
      <c r="C75" s="38" t="s">
        <v>196</v>
      </c>
      <c r="D75" s="39"/>
      <c r="E75" s="4" t="s">
        <v>15</v>
      </c>
      <c r="F75" s="6">
        <v>1</v>
      </c>
      <c r="G75" s="4" t="s">
        <v>190</v>
      </c>
      <c r="H75" s="7">
        <f t="shared" si="27"/>
        <v>26</v>
      </c>
      <c r="I75" s="7">
        <v>0</v>
      </c>
      <c r="J75" s="7">
        <f t="shared" si="22"/>
        <v>26</v>
      </c>
      <c r="K75" s="4"/>
      <c r="L75" s="4"/>
      <c r="M75" s="14"/>
      <c r="N75" s="14"/>
      <c r="O75" s="4"/>
      <c r="P75" s="4"/>
      <c r="Q75" s="14" t="s">
        <v>163</v>
      </c>
      <c r="R75" s="14"/>
      <c r="S75" s="4"/>
      <c r="T75" s="27"/>
    </row>
    <row r="76" spans="1:20" ht="13.9" customHeight="1">
      <c r="A76" s="46"/>
      <c r="B76" s="4">
        <v>65</v>
      </c>
      <c r="C76" s="38" t="s">
        <v>171</v>
      </c>
      <c r="D76" s="39"/>
      <c r="E76" s="4" t="s">
        <v>15</v>
      </c>
      <c r="F76" s="6">
        <v>1</v>
      </c>
      <c r="G76" s="4" t="s">
        <v>190</v>
      </c>
      <c r="H76" s="7">
        <f t="shared" si="27"/>
        <v>26</v>
      </c>
      <c r="I76" s="7">
        <v>0</v>
      </c>
      <c r="J76" s="7">
        <f t="shared" si="22"/>
        <v>26</v>
      </c>
      <c r="K76" s="4"/>
      <c r="L76" s="4"/>
      <c r="M76" s="14"/>
      <c r="N76" s="14"/>
      <c r="O76" s="4"/>
      <c r="P76" s="4"/>
      <c r="Q76" s="14"/>
      <c r="R76" s="14" t="s">
        <v>165</v>
      </c>
      <c r="S76" s="4"/>
      <c r="T76" s="27"/>
    </row>
    <row r="77" spans="1:20" ht="13.9" customHeight="1">
      <c r="A77" s="46"/>
      <c r="B77" s="4">
        <v>66</v>
      </c>
      <c r="C77" s="38" t="s">
        <v>172</v>
      </c>
      <c r="D77" s="39"/>
      <c r="E77" s="4" t="s">
        <v>15</v>
      </c>
      <c r="F77" s="6">
        <v>18</v>
      </c>
      <c r="G77" s="4" t="s">
        <v>181</v>
      </c>
      <c r="H77" s="7">
        <v>468</v>
      </c>
      <c r="I77" s="7">
        <v>0</v>
      </c>
      <c r="J77" s="7">
        <v>468</v>
      </c>
      <c r="K77" s="4"/>
      <c r="L77" s="4"/>
      <c r="M77" s="14"/>
      <c r="N77" s="14"/>
      <c r="O77" s="4"/>
      <c r="P77" s="4"/>
      <c r="Q77" s="14"/>
      <c r="R77" s="14"/>
      <c r="S77" s="4" t="s">
        <v>173</v>
      </c>
      <c r="T77" s="27"/>
    </row>
    <row r="78" spans="1:20" ht="13.9" customHeight="1">
      <c r="A78" s="46"/>
      <c r="B78" s="4">
        <v>67</v>
      </c>
      <c r="C78" s="38" t="s">
        <v>174</v>
      </c>
      <c r="D78" s="39"/>
      <c r="E78" s="4" t="s">
        <v>15</v>
      </c>
      <c r="F78" s="6">
        <v>4</v>
      </c>
      <c r="G78" s="4" t="s">
        <v>190</v>
      </c>
      <c r="H78" s="7">
        <f t="shared" si="27"/>
        <v>104</v>
      </c>
      <c r="I78" s="7">
        <v>0</v>
      </c>
      <c r="J78" s="7">
        <f t="shared" si="22"/>
        <v>104</v>
      </c>
      <c r="K78" s="4"/>
      <c r="L78" s="4"/>
      <c r="M78" s="14"/>
      <c r="N78" s="14"/>
      <c r="O78" s="4"/>
      <c r="P78" s="4"/>
      <c r="Q78" s="14"/>
      <c r="R78" s="14"/>
      <c r="S78" s="4"/>
      <c r="T78" s="27" t="s">
        <v>175</v>
      </c>
    </row>
    <row r="79" spans="1:20" ht="13.9" customHeight="1">
      <c r="A79" s="46"/>
      <c r="B79" s="4">
        <v>68</v>
      </c>
      <c r="C79" s="38" t="s">
        <v>176</v>
      </c>
      <c r="D79" s="39"/>
      <c r="E79" s="4" t="s">
        <v>15</v>
      </c>
      <c r="F79" s="6">
        <v>14</v>
      </c>
      <c r="G79" s="4" t="s">
        <v>181</v>
      </c>
      <c r="H79" s="7">
        <f t="shared" si="27"/>
        <v>364</v>
      </c>
      <c r="I79" s="7">
        <v>0</v>
      </c>
      <c r="J79" s="7">
        <f t="shared" si="22"/>
        <v>364</v>
      </c>
      <c r="K79" s="4"/>
      <c r="L79" s="4"/>
      <c r="M79" s="14"/>
      <c r="N79" s="14"/>
      <c r="O79" s="4"/>
      <c r="P79" s="4"/>
      <c r="Q79" s="14"/>
      <c r="R79" s="14"/>
      <c r="S79" s="4"/>
      <c r="T79" s="27" t="s">
        <v>177</v>
      </c>
    </row>
    <row r="80" spans="1:20" ht="14.25" customHeight="1" thickBot="1">
      <c r="A80" s="40" t="s">
        <v>110</v>
      </c>
      <c r="B80" s="41"/>
      <c r="C80" s="41"/>
      <c r="D80" s="42"/>
      <c r="E80" s="31"/>
      <c r="F80" s="32">
        <f>SUM(F5:F79)</f>
        <v>273.72222222222217</v>
      </c>
      <c r="G80" s="32"/>
      <c r="H80" s="31">
        <f t="shared" ref="H80:R80" si="28">SUM(H5:H79)</f>
        <v>5149</v>
      </c>
      <c r="I80" s="32">
        <f t="shared" si="28"/>
        <v>2780.3900000000003</v>
      </c>
      <c r="J80" s="32">
        <f t="shared" si="28"/>
        <v>2368.11</v>
      </c>
      <c r="K80" s="31">
        <f t="shared" si="28"/>
        <v>47</v>
      </c>
      <c r="L80" s="31">
        <f t="shared" si="28"/>
        <v>50</v>
      </c>
      <c r="M80" s="31">
        <f t="shared" si="28"/>
        <v>48</v>
      </c>
      <c r="N80" s="31">
        <f t="shared" si="28"/>
        <v>49</v>
      </c>
      <c r="O80" s="31">
        <f t="shared" si="28"/>
        <v>51</v>
      </c>
      <c r="P80" s="31">
        <f t="shared" si="28"/>
        <v>55</v>
      </c>
      <c r="Q80" s="31">
        <f t="shared" si="28"/>
        <v>53</v>
      </c>
      <c r="R80" s="31">
        <f t="shared" si="28"/>
        <v>57</v>
      </c>
      <c r="S80" s="31">
        <v>30</v>
      </c>
      <c r="T80" s="35">
        <v>30</v>
      </c>
    </row>
    <row r="81" spans="4:4" ht="18.95" customHeight="1">
      <c r="D81" s="1" t="s">
        <v>111</v>
      </c>
    </row>
  </sheetData>
  <mergeCells count="96">
    <mergeCell ref="C11:D11"/>
    <mergeCell ref="C12:D12"/>
    <mergeCell ref="A1:T1"/>
    <mergeCell ref="H2:J2"/>
    <mergeCell ref="K2:T2"/>
    <mergeCell ref="C9:D9"/>
    <mergeCell ref="C10:D10"/>
    <mergeCell ref="E2:E4"/>
    <mergeCell ref="F2:F4"/>
    <mergeCell ref="G2:G4"/>
    <mergeCell ref="H3:H4"/>
    <mergeCell ref="I3:I4"/>
    <mergeCell ref="J3:J4"/>
    <mergeCell ref="C2:D4"/>
    <mergeCell ref="C13:D13"/>
    <mergeCell ref="C14:D14"/>
    <mergeCell ref="C15:D15"/>
    <mergeCell ref="C16:D1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H57:J57"/>
    <mergeCell ref="K57:T57"/>
    <mergeCell ref="G57:G59"/>
    <mergeCell ref="H58:H59"/>
    <mergeCell ref="I58:I59"/>
    <mergeCell ref="J58:J59"/>
    <mergeCell ref="E57:E59"/>
    <mergeCell ref="F57:F59"/>
    <mergeCell ref="C41:D41"/>
    <mergeCell ref="C42:D42"/>
    <mergeCell ref="C43:D43"/>
    <mergeCell ref="C46:D46"/>
    <mergeCell ref="C47:D47"/>
    <mergeCell ref="C48:D48"/>
    <mergeCell ref="C49:D49"/>
    <mergeCell ref="C50:D50"/>
    <mergeCell ref="C51:D51"/>
    <mergeCell ref="C52:D52"/>
    <mergeCell ref="C44:D44"/>
    <mergeCell ref="C45:D45"/>
    <mergeCell ref="C69:D69"/>
    <mergeCell ref="C70:D70"/>
    <mergeCell ref="C60:D60"/>
    <mergeCell ref="C61:D61"/>
    <mergeCell ref="C62:D62"/>
    <mergeCell ref="C71:D71"/>
    <mergeCell ref="C72:D72"/>
    <mergeCell ref="C73:D73"/>
    <mergeCell ref="C74:D74"/>
    <mergeCell ref="C75:D75"/>
    <mergeCell ref="A80:D80"/>
    <mergeCell ref="A2:A4"/>
    <mergeCell ref="A5:A28"/>
    <mergeCell ref="A46:A56"/>
    <mergeCell ref="A57:A59"/>
    <mergeCell ref="A60:A64"/>
    <mergeCell ref="A69:A79"/>
    <mergeCell ref="B2:B4"/>
    <mergeCell ref="B57:B59"/>
    <mergeCell ref="C5:C8"/>
    <mergeCell ref="C17:C19"/>
    <mergeCell ref="C57:D59"/>
    <mergeCell ref="C76:D76"/>
    <mergeCell ref="C77:D77"/>
    <mergeCell ref="C78:D78"/>
    <mergeCell ref="C79:D79"/>
    <mergeCell ref="A29:A45"/>
    <mergeCell ref="C66:D66"/>
    <mergeCell ref="C67:D67"/>
    <mergeCell ref="C68:D68"/>
    <mergeCell ref="C53:D53"/>
    <mergeCell ref="C54:D54"/>
    <mergeCell ref="C55:D55"/>
    <mergeCell ref="C56:D56"/>
    <mergeCell ref="C63:D63"/>
    <mergeCell ref="C64:D64"/>
    <mergeCell ref="C65:D65"/>
    <mergeCell ref="C36:D36"/>
    <mergeCell ref="C37:D37"/>
    <mergeCell ref="C38:D38"/>
    <mergeCell ref="C39:D39"/>
    <mergeCell ref="C40:D40"/>
  </mergeCells>
  <phoneticPr fontId="6" type="noConversion"/>
  <pageMargins left="0.47244094488188998" right="0" top="3.9370078740157501E-2" bottom="3.9370078740157501E-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备份</vt:lpstr>
      <vt:lpstr>教学进程表2020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2021-11-26T03:20:40Z</cp:lastPrinted>
  <dcterms:created xsi:type="dcterms:W3CDTF">2019-04-02T01:46:00Z</dcterms:created>
  <dcterms:modified xsi:type="dcterms:W3CDTF">2021-11-26T03:30:12Z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